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65506" windowWidth="12420" windowHeight="8130" activeTab="1"/>
  </bookViews>
  <sheets>
    <sheet name="sjt stats" sheetId="1" r:id="rId1"/>
    <sheet name="perf chart" sheetId="2" r:id="rId2"/>
  </sheets>
  <definedNames/>
  <calcPr fullCalcOnLoad="1"/>
</workbook>
</file>

<file path=xl/comments1.xml><?xml version="1.0" encoding="utf-8"?>
<comments xmlns="http://schemas.openxmlformats.org/spreadsheetml/2006/main">
  <authors>
    <author>Gene Bellinger</author>
  </authors>
  <commentList>
    <comment ref="B3" authorId="0">
      <text>
        <r>
          <rPr>
            <b/>
            <sz val="8"/>
            <rFont val="Tahoma"/>
            <family val="0"/>
          </rPr>
          <t>Gene Bellinger:</t>
        </r>
        <r>
          <rPr>
            <sz val="8"/>
            <rFont val="Tahoma"/>
            <family val="0"/>
          </rPr>
          <t xml:space="preserve">
On vacation for last week of July &amp; 1st week of Aug</t>
        </r>
      </text>
    </comment>
    <comment ref="F2" authorId="0">
      <text>
        <r>
          <rPr>
            <b/>
            <sz val="8"/>
            <rFont val="Tahoma"/>
            <family val="0"/>
          </rPr>
          <t>Gene Bellinger:
Proficiency Level</t>
        </r>
        <r>
          <rPr>
            <sz val="8"/>
            <rFont val="Tahoma"/>
            <family val="0"/>
          </rPr>
          <t xml:space="preserve">
Author = 1
Editor = 2
Publisher = 3
Coach = 4
Group Composite = 45</t>
        </r>
      </text>
    </comment>
    <comment ref="F17" authorId="0">
      <text>
        <r>
          <rPr>
            <b/>
            <sz val="8"/>
            <rFont val="Tahoma"/>
            <family val="0"/>
          </rPr>
          <t>Gene Bellinger:</t>
        </r>
        <r>
          <rPr>
            <sz val="8"/>
            <rFont val="Tahoma"/>
            <family val="0"/>
          </rPr>
          <t xml:space="preserve">
Average Proficiency Level</t>
        </r>
      </text>
    </comment>
    <comment ref="B17" authorId="0">
      <text>
        <r>
          <rPr>
            <b/>
            <sz val="8"/>
            <rFont val="Tahoma"/>
            <family val="0"/>
          </rPr>
          <t>Gene Bellinger:</t>
        </r>
        <r>
          <rPr>
            <sz val="8"/>
            <rFont val="Tahoma"/>
            <family val="0"/>
          </rPr>
          <t xml:space="preserve">
Total calls closed during the week.</t>
        </r>
      </text>
    </comment>
    <comment ref="C17" authorId="0">
      <text>
        <r>
          <rPr>
            <b/>
            <sz val="8"/>
            <rFont val="Tahoma"/>
            <family val="0"/>
          </rPr>
          <t>Gene Bellinger:</t>
        </r>
        <r>
          <rPr>
            <sz val="8"/>
            <rFont val="Tahoma"/>
            <family val="0"/>
          </rPr>
          <t xml:space="preserve">
Solutions created during the week.</t>
        </r>
      </text>
    </comment>
    <comment ref="D17" authorId="0">
      <text>
        <r>
          <rPr>
            <b/>
            <sz val="8"/>
            <rFont val="Tahoma"/>
            <family val="0"/>
          </rPr>
          <t>Gene Bellinger:</t>
        </r>
        <r>
          <rPr>
            <sz val="8"/>
            <rFont val="Tahoma"/>
            <family val="0"/>
          </rPr>
          <t xml:space="preserve">
Solution Reuses during the week.</t>
        </r>
      </text>
    </comment>
    <comment ref="B6" authorId="0">
      <text>
        <r>
          <rPr>
            <b/>
            <sz val="8"/>
            <rFont val="Tahoma"/>
            <family val="0"/>
          </rPr>
          <t>Gene Bellinger:</t>
        </r>
        <r>
          <rPr>
            <sz val="8"/>
            <rFont val="Tahoma"/>
            <family val="0"/>
          </rPr>
          <t xml:space="preserve">
Mid Shift</t>
        </r>
      </text>
    </comment>
    <comment ref="B11" authorId="0">
      <text>
        <r>
          <rPr>
            <b/>
            <sz val="8"/>
            <rFont val="Tahoma"/>
            <family val="0"/>
          </rPr>
          <t>Gene Bellinger:</t>
        </r>
        <r>
          <rPr>
            <sz val="8"/>
            <rFont val="Tahoma"/>
            <family val="0"/>
          </rPr>
          <t xml:space="preserve">
Swing Shift</t>
        </r>
      </text>
    </comment>
    <comment ref="B10" authorId="0">
      <text>
        <r>
          <rPr>
            <b/>
            <sz val="8"/>
            <rFont val="Tahoma"/>
            <family val="0"/>
          </rPr>
          <t>Gene Bellinger:</t>
        </r>
        <r>
          <rPr>
            <sz val="8"/>
            <rFont val="Tahoma"/>
            <family val="0"/>
          </rPr>
          <t xml:space="preserve">
Mid Shift</t>
        </r>
      </text>
    </comment>
    <comment ref="B12" authorId="0">
      <text>
        <r>
          <rPr>
            <b/>
            <sz val="8"/>
            <rFont val="Tahoma"/>
            <family val="0"/>
          </rPr>
          <t>Gene Bellinger:</t>
        </r>
        <r>
          <rPr>
            <sz val="8"/>
            <rFont val="Tahoma"/>
            <family val="0"/>
          </rPr>
          <t xml:space="preserve">
Swing Shift</t>
        </r>
      </text>
    </comment>
    <comment ref="B2" authorId="0">
      <text>
        <r>
          <rPr>
            <b/>
            <sz val="8"/>
            <rFont val="Tahoma"/>
            <family val="0"/>
          </rPr>
          <t>Gene Bellinger:</t>
        </r>
        <r>
          <rPr>
            <sz val="8"/>
            <rFont val="Tahoma"/>
            <family val="0"/>
          </rPr>
          <t xml:space="preserve">
Calls closed during the week.</t>
        </r>
      </text>
    </comment>
    <comment ref="B18" authorId="0">
      <text>
        <r>
          <rPr>
            <b/>
            <sz val="8"/>
            <rFont val="Tahoma"/>
            <family val="0"/>
          </rPr>
          <t>Gene Bellinger:</t>
        </r>
        <r>
          <rPr>
            <sz val="8"/>
            <rFont val="Tahoma"/>
            <family val="0"/>
          </rPr>
          <t xml:space="preserve">
Average calls closed per engineer during the week.</t>
        </r>
      </text>
    </comment>
    <comment ref="C18" authorId="0">
      <text>
        <r>
          <rPr>
            <b/>
            <sz val="8"/>
            <rFont val="Tahoma"/>
            <family val="0"/>
          </rPr>
          <t>Gene Bellinger:</t>
        </r>
        <r>
          <rPr>
            <sz val="8"/>
            <rFont val="Tahoma"/>
            <family val="0"/>
          </rPr>
          <t xml:space="preserve">
Creation % of Calls Closed</t>
        </r>
      </text>
    </comment>
    <comment ref="D18" authorId="0">
      <text>
        <r>
          <rPr>
            <b/>
            <sz val="8"/>
            <rFont val="Tahoma"/>
            <family val="0"/>
          </rPr>
          <t>Gene Bellinger:</t>
        </r>
        <r>
          <rPr>
            <sz val="8"/>
            <rFont val="Tahoma"/>
            <family val="0"/>
          </rPr>
          <t xml:space="preserve">
Composite Reuse rate for the group.</t>
        </r>
      </text>
    </comment>
    <comment ref="E18" authorId="0">
      <text>
        <r>
          <rPr>
            <b/>
            <sz val="8"/>
            <rFont val="Tahoma"/>
            <family val="0"/>
          </rPr>
          <t>Gene Bellinger:</t>
        </r>
        <r>
          <rPr>
            <sz val="8"/>
            <rFont val="Tahoma"/>
            <family val="0"/>
          </rPr>
          <t xml:space="preserve">
Average Paticipation Rate for the group for the week.</t>
        </r>
      </text>
    </comment>
    <comment ref="F18" authorId="0">
      <text>
        <r>
          <rPr>
            <b/>
            <sz val="8"/>
            <rFont val="Tahoma"/>
            <family val="0"/>
          </rPr>
          <t>Gene Bellinger:</t>
        </r>
        <r>
          <rPr>
            <sz val="8"/>
            <rFont val="Tahoma"/>
            <family val="0"/>
          </rPr>
          <t xml:space="preserve">
Proficienty as a percentage of 45 which would be 11 at level 3 and 3 at level 4.</t>
        </r>
      </text>
    </comment>
    <comment ref="I2" authorId="0">
      <text>
        <r>
          <rPr>
            <b/>
            <sz val="8"/>
            <rFont val="Tahoma"/>
            <family val="0"/>
          </rPr>
          <t>Gene Bellinger:</t>
        </r>
        <r>
          <rPr>
            <sz val="8"/>
            <rFont val="Tahoma"/>
            <family val="0"/>
          </rPr>
          <t xml:space="preserve">
Calls closed during the week.</t>
        </r>
      </text>
    </comment>
    <comment ref="M2" authorId="0">
      <text>
        <r>
          <rPr>
            <b/>
            <sz val="8"/>
            <rFont val="Tahoma"/>
            <family val="0"/>
          </rPr>
          <t>Gene Bellinger:
Proficiency Level</t>
        </r>
        <r>
          <rPr>
            <sz val="8"/>
            <rFont val="Tahoma"/>
            <family val="0"/>
          </rPr>
          <t xml:space="preserve">
Author = 1
Editor = 2
Publisher = 3
Coach = 4
Group Composite = 45</t>
        </r>
      </text>
    </comment>
    <comment ref="I3" authorId="0">
      <text>
        <r>
          <rPr>
            <b/>
            <sz val="8"/>
            <rFont val="Tahoma"/>
            <family val="0"/>
          </rPr>
          <t>Gene Bellinger:</t>
        </r>
        <r>
          <rPr>
            <sz val="8"/>
            <rFont val="Tahoma"/>
            <family val="0"/>
          </rPr>
          <t xml:space="preserve">
On vacation for last week of July &amp; 1st week of Aug</t>
        </r>
      </text>
    </comment>
    <comment ref="I6" authorId="0">
      <text>
        <r>
          <rPr>
            <b/>
            <sz val="8"/>
            <rFont val="Tahoma"/>
            <family val="0"/>
          </rPr>
          <t>Gene Bellinger:</t>
        </r>
        <r>
          <rPr>
            <sz val="8"/>
            <rFont val="Tahoma"/>
            <family val="0"/>
          </rPr>
          <t xml:space="preserve">
Mid Shift</t>
        </r>
      </text>
    </comment>
    <comment ref="I10" authorId="0">
      <text>
        <r>
          <rPr>
            <b/>
            <sz val="8"/>
            <rFont val="Tahoma"/>
            <family val="0"/>
          </rPr>
          <t>Gene Bellinger:</t>
        </r>
        <r>
          <rPr>
            <sz val="8"/>
            <rFont val="Tahoma"/>
            <family val="0"/>
          </rPr>
          <t xml:space="preserve">
Mid Shift</t>
        </r>
      </text>
    </comment>
    <comment ref="I11" authorId="0">
      <text>
        <r>
          <rPr>
            <b/>
            <sz val="8"/>
            <rFont val="Tahoma"/>
            <family val="0"/>
          </rPr>
          <t>Gene Bellinger:</t>
        </r>
        <r>
          <rPr>
            <sz val="8"/>
            <rFont val="Tahoma"/>
            <family val="0"/>
          </rPr>
          <t xml:space="preserve">
Swing Shift</t>
        </r>
      </text>
    </comment>
    <comment ref="I12" authorId="0">
      <text>
        <r>
          <rPr>
            <b/>
            <sz val="8"/>
            <rFont val="Tahoma"/>
            <family val="0"/>
          </rPr>
          <t>Gene Bellinger:</t>
        </r>
        <r>
          <rPr>
            <sz val="8"/>
            <rFont val="Tahoma"/>
            <family val="0"/>
          </rPr>
          <t xml:space="preserve">
Swing Shift</t>
        </r>
      </text>
    </comment>
    <comment ref="I17" authorId="0">
      <text>
        <r>
          <rPr>
            <b/>
            <sz val="8"/>
            <rFont val="Tahoma"/>
            <family val="0"/>
          </rPr>
          <t>Gene Bellinger:</t>
        </r>
        <r>
          <rPr>
            <sz val="8"/>
            <rFont val="Tahoma"/>
            <family val="0"/>
          </rPr>
          <t xml:space="preserve">
Total calls closed during the week.</t>
        </r>
      </text>
    </comment>
    <comment ref="J17" authorId="0">
      <text>
        <r>
          <rPr>
            <b/>
            <sz val="8"/>
            <rFont val="Tahoma"/>
            <family val="0"/>
          </rPr>
          <t>Gene Bellinger:</t>
        </r>
        <r>
          <rPr>
            <sz val="8"/>
            <rFont val="Tahoma"/>
            <family val="0"/>
          </rPr>
          <t xml:space="preserve">
Solutions created during the week.</t>
        </r>
      </text>
    </comment>
    <comment ref="K17" authorId="0">
      <text>
        <r>
          <rPr>
            <b/>
            <sz val="8"/>
            <rFont val="Tahoma"/>
            <family val="0"/>
          </rPr>
          <t>Gene Bellinger:</t>
        </r>
        <r>
          <rPr>
            <sz val="8"/>
            <rFont val="Tahoma"/>
            <family val="0"/>
          </rPr>
          <t xml:space="preserve">
Solution Reuses during the week.</t>
        </r>
      </text>
    </comment>
    <comment ref="M17" authorId="0">
      <text>
        <r>
          <rPr>
            <b/>
            <sz val="8"/>
            <rFont val="Tahoma"/>
            <family val="0"/>
          </rPr>
          <t>Gene Bellinger:</t>
        </r>
        <r>
          <rPr>
            <sz val="8"/>
            <rFont val="Tahoma"/>
            <family val="0"/>
          </rPr>
          <t xml:space="preserve">
Average Proficiency Level</t>
        </r>
      </text>
    </comment>
    <comment ref="I18" authorId="0">
      <text>
        <r>
          <rPr>
            <b/>
            <sz val="8"/>
            <rFont val="Tahoma"/>
            <family val="0"/>
          </rPr>
          <t>Gene Bellinger:</t>
        </r>
        <r>
          <rPr>
            <sz val="8"/>
            <rFont val="Tahoma"/>
            <family val="0"/>
          </rPr>
          <t xml:space="preserve">
Average calls closed per engineer during the week.</t>
        </r>
      </text>
    </comment>
    <comment ref="J18" authorId="0">
      <text>
        <r>
          <rPr>
            <b/>
            <sz val="8"/>
            <rFont val="Tahoma"/>
            <family val="0"/>
          </rPr>
          <t>Gene Bellinger:</t>
        </r>
        <r>
          <rPr>
            <sz val="8"/>
            <rFont val="Tahoma"/>
            <family val="0"/>
          </rPr>
          <t xml:space="preserve">
Creation % of Calls Closed</t>
        </r>
      </text>
    </comment>
    <comment ref="K18" authorId="0">
      <text>
        <r>
          <rPr>
            <b/>
            <sz val="8"/>
            <rFont val="Tahoma"/>
            <family val="0"/>
          </rPr>
          <t>Gene Bellinger:</t>
        </r>
        <r>
          <rPr>
            <sz val="8"/>
            <rFont val="Tahoma"/>
            <family val="0"/>
          </rPr>
          <t xml:space="preserve">
Composite Reuse rate for the group.</t>
        </r>
      </text>
    </comment>
    <comment ref="L18" authorId="0">
      <text>
        <r>
          <rPr>
            <b/>
            <sz val="8"/>
            <rFont val="Tahoma"/>
            <family val="0"/>
          </rPr>
          <t>Gene Bellinger:</t>
        </r>
        <r>
          <rPr>
            <sz val="8"/>
            <rFont val="Tahoma"/>
            <family val="0"/>
          </rPr>
          <t xml:space="preserve">
Average Paticipation Rate for the group for the week.</t>
        </r>
      </text>
    </comment>
    <comment ref="M18" authorId="0">
      <text>
        <r>
          <rPr>
            <b/>
            <sz val="8"/>
            <rFont val="Tahoma"/>
            <family val="0"/>
          </rPr>
          <t>Gene Bellinger:</t>
        </r>
        <r>
          <rPr>
            <sz val="8"/>
            <rFont val="Tahoma"/>
            <family val="0"/>
          </rPr>
          <t xml:space="preserve">
Proficienty as a percentage of 45 which would be 11 at level 3 and 3 at level 4.</t>
        </r>
      </text>
    </comment>
    <comment ref="P2" authorId="0">
      <text>
        <r>
          <rPr>
            <b/>
            <sz val="8"/>
            <rFont val="Tahoma"/>
            <family val="0"/>
          </rPr>
          <t>Gene Bellinger:</t>
        </r>
        <r>
          <rPr>
            <sz val="8"/>
            <rFont val="Tahoma"/>
            <family val="0"/>
          </rPr>
          <t xml:space="preserve">
Calls closed during the week.</t>
        </r>
      </text>
    </comment>
    <comment ref="T2" authorId="0">
      <text>
        <r>
          <rPr>
            <b/>
            <sz val="8"/>
            <rFont val="Tahoma"/>
            <family val="0"/>
          </rPr>
          <t>Gene Bellinger:
Proficiency Level</t>
        </r>
        <r>
          <rPr>
            <sz val="8"/>
            <rFont val="Tahoma"/>
            <family val="0"/>
          </rPr>
          <t xml:space="preserve">
Author = 1
Editor = 2
Publisher = 3
Coach = 4
Group Composite = 45</t>
        </r>
      </text>
    </comment>
    <comment ref="P3" authorId="0">
      <text>
        <r>
          <rPr>
            <b/>
            <sz val="8"/>
            <rFont val="Tahoma"/>
            <family val="0"/>
          </rPr>
          <t>Gene Bellinger:</t>
        </r>
        <r>
          <rPr>
            <sz val="8"/>
            <rFont val="Tahoma"/>
            <family val="0"/>
          </rPr>
          <t xml:space="preserve">
On vacation for last week of July &amp; 1st week of Aug</t>
        </r>
      </text>
    </comment>
    <comment ref="P6" authorId="0">
      <text>
        <r>
          <rPr>
            <b/>
            <sz val="8"/>
            <rFont val="Tahoma"/>
            <family val="0"/>
          </rPr>
          <t>Gene Bellinger:</t>
        </r>
        <r>
          <rPr>
            <sz val="8"/>
            <rFont val="Tahoma"/>
            <family val="0"/>
          </rPr>
          <t xml:space="preserve">
Mid Shift</t>
        </r>
      </text>
    </comment>
    <comment ref="P10" authorId="0">
      <text>
        <r>
          <rPr>
            <b/>
            <sz val="8"/>
            <rFont val="Tahoma"/>
            <family val="0"/>
          </rPr>
          <t>Gene Bellinger:</t>
        </r>
        <r>
          <rPr>
            <sz val="8"/>
            <rFont val="Tahoma"/>
            <family val="0"/>
          </rPr>
          <t xml:space="preserve">
Mid Shift</t>
        </r>
      </text>
    </comment>
    <comment ref="P11" authorId="0">
      <text>
        <r>
          <rPr>
            <b/>
            <sz val="8"/>
            <rFont val="Tahoma"/>
            <family val="0"/>
          </rPr>
          <t>Gene Bellinger:</t>
        </r>
        <r>
          <rPr>
            <sz val="8"/>
            <rFont val="Tahoma"/>
            <family val="0"/>
          </rPr>
          <t xml:space="preserve">
Swing Shift</t>
        </r>
      </text>
    </comment>
    <comment ref="P12" authorId="0">
      <text>
        <r>
          <rPr>
            <b/>
            <sz val="8"/>
            <rFont val="Tahoma"/>
            <family val="0"/>
          </rPr>
          <t>Gene Bellinger:</t>
        </r>
        <r>
          <rPr>
            <sz val="8"/>
            <rFont val="Tahoma"/>
            <family val="0"/>
          </rPr>
          <t xml:space="preserve">
Swing Shift</t>
        </r>
      </text>
    </comment>
    <comment ref="P17" authorId="0">
      <text>
        <r>
          <rPr>
            <b/>
            <sz val="8"/>
            <rFont val="Tahoma"/>
            <family val="0"/>
          </rPr>
          <t>Gene Bellinger:</t>
        </r>
        <r>
          <rPr>
            <sz val="8"/>
            <rFont val="Tahoma"/>
            <family val="0"/>
          </rPr>
          <t xml:space="preserve">
Total calls closed during the week.</t>
        </r>
      </text>
    </comment>
    <comment ref="Q17" authorId="0">
      <text>
        <r>
          <rPr>
            <b/>
            <sz val="8"/>
            <rFont val="Tahoma"/>
            <family val="0"/>
          </rPr>
          <t>Gene Bellinger:</t>
        </r>
        <r>
          <rPr>
            <sz val="8"/>
            <rFont val="Tahoma"/>
            <family val="0"/>
          </rPr>
          <t xml:space="preserve">
Solutions created during the week.</t>
        </r>
      </text>
    </comment>
    <comment ref="R17" authorId="0">
      <text>
        <r>
          <rPr>
            <b/>
            <sz val="8"/>
            <rFont val="Tahoma"/>
            <family val="0"/>
          </rPr>
          <t>Gene Bellinger:</t>
        </r>
        <r>
          <rPr>
            <sz val="8"/>
            <rFont val="Tahoma"/>
            <family val="0"/>
          </rPr>
          <t xml:space="preserve">
Solution Reuses during the week.</t>
        </r>
      </text>
    </comment>
    <comment ref="T17" authorId="0">
      <text>
        <r>
          <rPr>
            <b/>
            <sz val="8"/>
            <rFont val="Tahoma"/>
            <family val="0"/>
          </rPr>
          <t>Gene Bellinger:</t>
        </r>
        <r>
          <rPr>
            <sz val="8"/>
            <rFont val="Tahoma"/>
            <family val="0"/>
          </rPr>
          <t xml:space="preserve">
Average Proficiency Level</t>
        </r>
      </text>
    </comment>
    <comment ref="P18" authorId="0">
      <text>
        <r>
          <rPr>
            <b/>
            <sz val="8"/>
            <rFont val="Tahoma"/>
            <family val="0"/>
          </rPr>
          <t>Gene Bellinger:</t>
        </r>
        <r>
          <rPr>
            <sz val="8"/>
            <rFont val="Tahoma"/>
            <family val="0"/>
          </rPr>
          <t xml:space="preserve">
Average calls closed per engineer during the week.</t>
        </r>
      </text>
    </comment>
    <comment ref="Q18" authorId="0">
      <text>
        <r>
          <rPr>
            <b/>
            <sz val="8"/>
            <rFont val="Tahoma"/>
            <family val="0"/>
          </rPr>
          <t>Gene Bellinger:</t>
        </r>
        <r>
          <rPr>
            <sz val="8"/>
            <rFont val="Tahoma"/>
            <family val="0"/>
          </rPr>
          <t xml:space="preserve">
Creation % of Calls Closed</t>
        </r>
      </text>
    </comment>
    <comment ref="R18" authorId="0">
      <text>
        <r>
          <rPr>
            <b/>
            <sz val="8"/>
            <rFont val="Tahoma"/>
            <family val="0"/>
          </rPr>
          <t>Gene Bellinger:</t>
        </r>
        <r>
          <rPr>
            <sz val="8"/>
            <rFont val="Tahoma"/>
            <family val="0"/>
          </rPr>
          <t xml:space="preserve">
Composite Reuse rate for the group.</t>
        </r>
      </text>
    </comment>
    <comment ref="S18" authorId="0">
      <text>
        <r>
          <rPr>
            <b/>
            <sz val="8"/>
            <rFont val="Tahoma"/>
            <family val="0"/>
          </rPr>
          <t>Gene Bellinger:</t>
        </r>
        <r>
          <rPr>
            <sz val="8"/>
            <rFont val="Tahoma"/>
            <family val="0"/>
          </rPr>
          <t xml:space="preserve">
Average Paticipation Rate for the group for the week.</t>
        </r>
      </text>
    </comment>
    <comment ref="T18" authorId="0">
      <text>
        <r>
          <rPr>
            <b/>
            <sz val="8"/>
            <rFont val="Tahoma"/>
            <family val="0"/>
          </rPr>
          <t>Gene Bellinger:</t>
        </r>
        <r>
          <rPr>
            <sz val="8"/>
            <rFont val="Tahoma"/>
            <family val="0"/>
          </rPr>
          <t xml:space="preserve">
Proficienty as a percentage of 45 which would be 11 at level 3 and 3 at level 4.</t>
        </r>
      </text>
    </comment>
    <comment ref="W2" authorId="0">
      <text>
        <r>
          <rPr>
            <b/>
            <sz val="8"/>
            <rFont val="Tahoma"/>
            <family val="0"/>
          </rPr>
          <t>Gene Bellinger:</t>
        </r>
        <r>
          <rPr>
            <sz val="8"/>
            <rFont val="Tahoma"/>
            <family val="0"/>
          </rPr>
          <t xml:space="preserve">
Calls closed during the week.</t>
        </r>
      </text>
    </comment>
    <comment ref="AA2" authorId="0">
      <text>
        <r>
          <rPr>
            <b/>
            <sz val="8"/>
            <rFont val="Tahoma"/>
            <family val="0"/>
          </rPr>
          <t>Gene Bellinger:
Proficiency Level</t>
        </r>
        <r>
          <rPr>
            <sz val="8"/>
            <rFont val="Tahoma"/>
            <family val="0"/>
          </rPr>
          <t xml:space="preserve">
Author = 1
Editor = 2
Publisher = 3
Coach = 4
Group Composite = 45</t>
        </r>
      </text>
    </comment>
    <comment ref="W3" authorId="0">
      <text>
        <r>
          <rPr>
            <b/>
            <sz val="8"/>
            <rFont val="Tahoma"/>
            <family val="0"/>
          </rPr>
          <t>Gene Bellinger:</t>
        </r>
        <r>
          <rPr>
            <sz val="8"/>
            <rFont val="Tahoma"/>
            <family val="0"/>
          </rPr>
          <t xml:space="preserve">
On vacation for last week of July &amp; 1st week of Aug</t>
        </r>
      </text>
    </comment>
    <comment ref="W6" authorId="0">
      <text>
        <r>
          <rPr>
            <b/>
            <sz val="8"/>
            <rFont val="Tahoma"/>
            <family val="0"/>
          </rPr>
          <t>Gene Bellinger:</t>
        </r>
        <r>
          <rPr>
            <sz val="8"/>
            <rFont val="Tahoma"/>
            <family val="0"/>
          </rPr>
          <t xml:space="preserve">
Mid Shift</t>
        </r>
      </text>
    </comment>
    <comment ref="W10" authorId="0">
      <text>
        <r>
          <rPr>
            <b/>
            <sz val="8"/>
            <rFont val="Tahoma"/>
            <family val="0"/>
          </rPr>
          <t>Gene Bellinger:</t>
        </r>
        <r>
          <rPr>
            <sz val="8"/>
            <rFont val="Tahoma"/>
            <family val="0"/>
          </rPr>
          <t xml:space="preserve">
Mid Shift</t>
        </r>
      </text>
    </comment>
    <comment ref="W11" authorId="0">
      <text>
        <r>
          <rPr>
            <b/>
            <sz val="8"/>
            <rFont val="Tahoma"/>
            <family val="0"/>
          </rPr>
          <t>Gene Bellinger:</t>
        </r>
        <r>
          <rPr>
            <sz val="8"/>
            <rFont val="Tahoma"/>
            <family val="0"/>
          </rPr>
          <t xml:space="preserve">
Swing Shift</t>
        </r>
      </text>
    </comment>
    <comment ref="W12" authorId="0">
      <text>
        <r>
          <rPr>
            <b/>
            <sz val="8"/>
            <rFont val="Tahoma"/>
            <family val="0"/>
          </rPr>
          <t>Gene Bellinger:</t>
        </r>
        <r>
          <rPr>
            <sz val="8"/>
            <rFont val="Tahoma"/>
            <family val="0"/>
          </rPr>
          <t xml:space="preserve">
Swing Shift</t>
        </r>
      </text>
    </comment>
    <comment ref="W17" authorId="0">
      <text>
        <r>
          <rPr>
            <b/>
            <sz val="8"/>
            <rFont val="Tahoma"/>
            <family val="0"/>
          </rPr>
          <t>Gene Bellinger:</t>
        </r>
        <r>
          <rPr>
            <sz val="8"/>
            <rFont val="Tahoma"/>
            <family val="0"/>
          </rPr>
          <t xml:space="preserve">
Total calls closed during the week.</t>
        </r>
      </text>
    </comment>
    <comment ref="X17" authorId="0">
      <text>
        <r>
          <rPr>
            <b/>
            <sz val="8"/>
            <rFont val="Tahoma"/>
            <family val="0"/>
          </rPr>
          <t>Gene Bellinger:</t>
        </r>
        <r>
          <rPr>
            <sz val="8"/>
            <rFont val="Tahoma"/>
            <family val="0"/>
          </rPr>
          <t xml:space="preserve">
Solutions created during the week.</t>
        </r>
      </text>
    </comment>
    <comment ref="Y17" authorId="0">
      <text>
        <r>
          <rPr>
            <b/>
            <sz val="8"/>
            <rFont val="Tahoma"/>
            <family val="0"/>
          </rPr>
          <t>Gene Bellinger:</t>
        </r>
        <r>
          <rPr>
            <sz val="8"/>
            <rFont val="Tahoma"/>
            <family val="0"/>
          </rPr>
          <t xml:space="preserve">
Solution Reuses during the week.</t>
        </r>
      </text>
    </comment>
    <comment ref="AA17" authorId="0">
      <text>
        <r>
          <rPr>
            <b/>
            <sz val="8"/>
            <rFont val="Tahoma"/>
            <family val="0"/>
          </rPr>
          <t>Gene Bellinger:</t>
        </r>
        <r>
          <rPr>
            <sz val="8"/>
            <rFont val="Tahoma"/>
            <family val="0"/>
          </rPr>
          <t xml:space="preserve">
Average Proficiency Level</t>
        </r>
      </text>
    </comment>
    <comment ref="W18" authorId="0">
      <text>
        <r>
          <rPr>
            <b/>
            <sz val="8"/>
            <rFont val="Tahoma"/>
            <family val="0"/>
          </rPr>
          <t>Gene Bellinger:</t>
        </r>
        <r>
          <rPr>
            <sz val="8"/>
            <rFont val="Tahoma"/>
            <family val="0"/>
          </rPr>
          <t xml:space="preserve">
Average calls closed per engineer during the week.</t>
        </r>
      </text>
    </comment>
    <comment ref="X18" authorId="0">
      <text>
        <r>
          <rPr>
            <b/>
            <sz val="8"/>
            <rFont val="Tahoma"/>
            <family val="0"/>
          </rPr>
          <t>Gene Bellinger:</t>
        </r>
        <r>
          <rPr>
            <sz val="8"/>
            <rFont val="Tahoma"/>
            <family val="0"/>
          </rPr>
          <t xml:space="preserve">
Creation % of Calls Closed</t>
        </r>
      </text>
    </comment>
    <comment ref="Y18" authorId="0">
      <text>
        <r>
          <rPr>
            <b/>
            <sz val="8"/>
            <rFont val="Tahoma"/>
            <family val="0"/>
          </rPr>
          <t>Gene Bellinger:</t>
        </r>
        <r>
          <rPr>
            <sz val="8"/>
            <rFont val="Tahoma"/>
            <family val="0"/>
          </rPr>
          <t xml:space="preserve">
Composite Reuse rate for the group.</t>
        </r>
      </text>
    </comment>
    <comment ref="Z18" authorId="0">
      <text>
        <r>
          <rPr>
            <b/>
            <sz val="8"/>
            <rFont val="Tahoma"/>
            <family val="0"/>
          </rPr>
          <t>Gene Bellinger:</t>
        </r>
        <r>
          <rPr>
            <sz val="8"/>
            <rFont val="Tahoma"/>
            <family val="0"/>
          </rPr>
          <t xml:space="preserve">
Average Paticipation Rate for the group for the week.</t>
        </r>
      </text>
    </comment>
    <comment ref="AA18" authorId="0">
      <text>
        <r>
          <rPr>
            <b/>
            <sz val="8"/>
            <rFont val="Tahoma"/>
            <family val="0"/>
          </rPr>
          <t>Gene Bellinger:</t>
        </r>
        <r>
          <rPr>
            <sz val="8"/>
            <rFont val="Tahoma"/>
            <family val="0"/>
          </rPr>
          <t xml:space="preserve">
Proficienty as a percentage of 45 which would be 11 at level 3 and 3 at level 4.</t>
        </r>
      </text>
    </comment>
  </commentList>
</comments>
</file>

<file path=xl/sharedStrings.xml><?xml version="1.0" encoding="utf-8"?>
<sst xmlns="http://schemas.openxmlformats.org/spreadsheetml/2006/main" count="53" uniqueCount="30">
  <si>
    <t>--Hoeke, Andrea</t>
  </si>
  <si>
    <t>--Lacey, Lamont</t>
  </si>
  <si>
    <t>--Frische, Herman</t>
  </si>
  <si>
    <t>--Thar, Kevin</t>
  </si>
  <si>
    <t>--Kempra, Vishnu</t>
  </si>
  <si>
    <t>--Meneses, Giovanni</t>
  </si>
  <si>
    <t>--Saidnia, Farrokh</t>
  </si>
  <si>
    <t>August 1st - 7th</t>
  </si>
  <si>
    <t>% Part</t>
  </si>
  <si>
    <t>Reuse</t>
  </si>
  <si>
    <t>Create</t>
  </si>
  <si>
    <t>Participation</t>
  </si>
  <si>
    <t>Create %</t>
  </si>
  <si>
    <t>Reuse %</t>
  </si>
  <si>
    <t>Prof</t>
  </si>
  <si>
    <t>Calls</t>
  </si>
  <si>
    <t>Avg Calls</t>
  </si>
  <si>
    <t>Proficiency</t>
  </si>
  <si>
    <t>Khan, Yousuf*</t>
  </si>
  <si>
    <t>--Casido, Ferdinand*</t>
  </si>
  <si>
    <t>--Kao, Ryan*</t>
  </si>
  <si>
    <t>--Trivino, Javier*</t>
  </si>
  <si>
    <t>Lucero, Gil*</t>
  </si>
  <si>
    <t>Noojibail, Prasad*</t>
  </si>
  <si>
    <t>--Kahn, Tariq*</t>
  </si>
  <si>
    <t>ATR</t>
  </si>
  <si>
    <t>Prod</t>
  </si>
  <si>
    <t>August 8st - 15th</t>
  </si>
  <si>
    <t>August 16th - 22nd</t>
  </si>
  <si>
    <t>August 23rd - 29th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</si>
</sst>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"/>
    <numFmt numFmtId="165" formatCode="mm/dd/yy"/>
    <numFmt numFmtId="166" formatCode="yyyy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  <numFmt numFmtId="169" formatCode="00000"/>
    <numFmt numFmtId="170" formatCode="&quot;$&quot;#,##0"/>
    <numFmt numFmtId="171" formatCode="0.0"/>
    <numFmt numFmtId="172" formatCode="ddd\ mm/dd"/>
    <numFmt numFmtId="173" formatCode="0.0%"/>
    <numFmt numFmtId="174" formatCode="0.00000"/>
    <numFmt numFmtId="175" formatCode="0.0000"/>
    <numFmt numFmtId="176" formatCode="0.000"/>
    <numFmt numFmtId="177" formatCode="###0"/>
    <numFmt numFmtId="178" formatCode="0000"/>
    <numFmt numFmtId="179" formatCode="0.000%"/>
    <numFmt numFmtId="180" formatCode="00"/>
    <numFmt numFmtId="181" formatCode="_(* #,##0.000_);_(* \(#,##0.000\);_(* &quot;-&quot;??_);_(@_)"/>
    <numFmt numFmtId="182" formatCode="_(* #,##0.0_);_(* \(#,##0.0\);_(* &quot;-&quot;??_);_(@_)"/>
    <numFmt numFmtId="183" formatCode="_(* #,##0_);_(* \(#,##0\);_(* &quot;-&quot;??_);_(@_)"/>
    <numFmt numFmtId="184" formatCode="_(* #,##0.0000_);_(* \(#,##0.0000\);_(* &quot;-&quot;??_);_(@_)"/>
    <numFmt numFmtId="185" formatCode="&quot;$&quot;#,##0.00"/>
  </numFmts>
  <fonts count="1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8.5"/>
      <name val="Arial"/>
      <family val="0"/>
    </font>
    <font>
      <sz val="14.75"/>
      <name val="Arial"/>
      <family val="0"/>
    </font>
    <font>
      <sz val="9"/>
      <name val="Arial"/>
      <family val="2"/>
    </font>
    <font>
      <sz val="12"/>
      <name val="Arial"/>
      <family val="2"/>
    </font>
    <font>
      <sz val="11.5"/>
      <name val="Arial"/>
      <family val="2"/>
    </font>
    <font>
      <b/>
      <sz val="12"/>
      <name val="Arial"/>
      <family val="0"/>
    </font>
    <font>
      <b/>
      <sz val="15.75"/>
      <name val="Arial"/>
      <family val="2"/>
    </font>
    <font>
      <b/>
      <sz val="14.25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 quotePrefix="1">
      <alignment/>
    </xf>
    <xf numFmtId="0" fontId="1" fillId="0" borderId="0" xfId="0" applyFont="1" applyBorder="1" applyAlignment="1">
      <alignment/>
    </xf>
    <xf numFmtId="9" fontId="1" fillId="0" borderId="0" xfId="21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/>
    </xf>
    <xf numFmtId="9" fontId="1" fillId="0" borderId="5" xfId="21" applyFont="1" applyBorder="1" applyAlignment="1">
      <alignment/>
    </xf>
    <xf numFmtId="9" fontId="0" fillId="0" borderId="0" xfId="0" applyNumberFormat="1" applyAlignment="1">
      <alignment/>
    </xf>
    <xf numFmtId="164" fontId="1" fillId="0" borderId="0" xfId="0" applyNumberFormat="1" applyFont="1" applyAlignment="1">
      <alignment horizontal="center"/>
    </xf>
    <xf numFmtId="0" fontId="0" fillId="0" borderId="0" xfId="21" applyNumberFormat="1" applyFont="1" applyAlignment="1">
      <alignment horizontal="right"/>
    </xf>
    <xf numFmtId="0" fontId="1" fillId="0" borderId="0" xfId="21" applyNumberFormat="1" applyFont="1" applyAlignment="1">
      <alignment horizontal="left"/>
    </xf>
    <xf numFmtId="2" fontId="0" fillId="0" borderId="6" xfId="21" applyNumberFormat="1" applyBorder="1" applyAlignment="1">
      <alignment/>
    </xf>
    <xf numFmtId="2" fontId="0" fillId="0" borderId="6" xfId="0" applyNumberFormat="1" applyBorder="1" applyAlignment="1">
      <alignment/>
    </xf>
    <xf numFmtId="1" fontId="1" fillId="0" borderId="7" xfId="0" applyNumberFormat="1" applyFont="1" applyBorder="1" applyAlignment="1">
      <alignment/>
    </xf>
    <xf numFmtId="1" fontId="0" fillId="0" borderId="0" xfId="21" applyNumberFormat="1" applyFont="1" applyAlignment="1">
      <alignment/>
    </xf>
    <xf numFmtId="0" fontId="0" fillId="0" borderId="0" xfId="0" applyAlignment="1">
      <alignment horizontal="center"/>
    </xf>
    <xf numFmtId="9" fontId="1" fillId="0" borderId="5" xfId="0" applyNumberFormat="1" applyFont="1" applyBorder="1" applyAlignment="1">
      <alignment/>
    </xf>
    <xf numFmtId="0" fontId="0" fillId="0" borderId="0" xfId="0" applyFont="1" applyBorder="1" applyAlignment="1">
      <alignment/>
    </xf>
    <xf numFmtId="1" fontId="0" fillId="0" borderId="0" xfId="21" applyNumberFormat="1" applyFont="1" applyAlignment="1">
      <alignment horizontal="right"/>
    </xf>
    <xf numFmtId="9" fontId="0" fillId="0" borderId="0" xfId="21" applyFont="1" applyBorder="1" applyAlignment="1">
      <alignment/>
    </xf>
    <xf numFmtId="2" fontId="1" fillId="0" borderId="6" xfId="21" applyNumberFormat="1" applyFont="1" applyBorder="1" applyAlignment="1">
      <alignment/>
    </xf>
    <xf numFmtId="0" fontId="0" fillId="0" borderId="4" xfId="0" applyFont="1" applyBorder="1" applyAlignment="1">
      <alignment/>
    </xf>
    <xf numFmtId="0" fontId="0" fillId="0" borderId="4" xfId="0" applyFont="1" applyFill="1" applyBorder="1" applyAlignment="1">
      <alignment/>
    </xf>
    <xf numFmtId="9" fontId="0" fillId="0" borderId="0" xfId="21" applyFont="1" applyAlignment="1">
      <alignment horizontal="right"/>
    </xf>
    <xf numFmtId="2" fontId="0" fillId="0" borderId="0" xfId="21" applyNumberFormat="1" applyBorder="1" applyAlignment="1">
      <alignment/>
    </xf>
    <xf numFmtId="2" fontId="0" fillId="0" borderId="0" xfId="0" applyNumberFormat="1" applyBorder="1" applyAlignment="1">
      <alignment/>
    </xf>
    <xf numFmtId="2" fontId="1" fillId="0" borderId="0" xfId="21" applyNumberFormat="1" applyFont="1" applyBorder="1" applyAlignment="1">
      <alignment/>
    </xf>
    <xf numFmtId="2" fontId="0" fillId="0" borderId="0" xfId="21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2" fontId="1" fillId="0" borderId="5" xfId="21" applyNumberFormat="1" applyFont="1" applyBorder="1" applyAlignment="1">
      <alignment/>
    </xf>
    <xf numFmtId="2" fontId="1" fillId="0" borderId="5" xfId="0" applyNumberFormat="1" applyFont="1" applyBorder="1" applyAlignment="1">
      <alignment/>
    </xf>
    <xf numFmtId="2" fontId="0" fillId="0" borderId="0" xfId="0" applyNumberFormat="1" applyAlignment="1">
      <alignment/>
    </xf>
    <xf numFmtId="2" fontId="0" fillId="0" borderId="0" xfId="21" applyNumberFormat="1" applyFont="1" applyAlignment="1">
      <alignment horizontal="right"/>
    </xf>
    <xf numFmtId="2" fontId="1" fillId="0" borderId="8" xfId="21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latin typeface="Arial"/>
                <a:ea typeface="Arial"/>
                <a:cs typeface="Arial"/>
              </a:rPr>
              <a:t>Team Performance</a:t>
            </a:r>
          </a:p>
        </c:rich>
      </c:tx>
      <c:layout>
        <c:manualLayout>
          <c:xMode val="factor"/>
          <c:yMode val="factor"/>
          <c:x val="-0.01025"/>
          <c:y val="0.00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25"/>
          <c:y val="0.1345"/>
          <c:w val="0.8825"/>
          <c:h val="0.75075"/>
        </c:manualLayout>
      </c:layout>
      <c:lineChart>
        <c:grouping val="standard"/>
        <c:varyColors val="0"/>
        <c:ser>
          <c:idx val="1"/>
          <c:order val="1"/>
          <c:tx>
            <c:strRef>
              <c:f>'sjt stats'!$A$25</c:f>
              <c:strCache>
                <c:ptCount val="1"/>
                <c:pt idx="0">
                  <c:v>Proficiency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'sjt stats'!$B$20:$M$20</c:f>
              <c:strCache>
                <c:ptCount val="12"/>
                <c:pt idx="0">
                  <c:v>36373</c:v>
                </c:pt>
                <c:pt idx="1">
                  <c:v>36380</c:v>
                </c:pt>
                <c:pt idx="2">
                  <c:v>36387</c:v>
                </c:pt>
                <c:pt idx="3">
                  <c:v>36394</c:v>
                </c:pt>
                <c:pt idx="4">
                  <c:v>36401</c:v>
                </c:pt>
                <c:pt idx="5">
                  <c:v>36394</c:v>
                </c:pt>
                <c:pt idx="6">
                  <c:v>36401</c:v>
                </c:pt>
                <c:pt idx="7">
                  <c:v>36408</c:v>
                </c:pt>
                <c:pt idx="8">
                  <c:v>36415</c:v>
                </c:pt>
                <c:pt idx="9">
                  <c:v>36422</c:v>
                </c:pt>
              </c:strCache>
            </c:strRef>
          </c:cat>
          <c:val>
            <c:numRef>
              <c:f>'sjt stats'!$B$25:$M$25</c:f>
              <c:numCache>
                <c:ptCount val="12"/>
                <c:pt idx="0">
                  <c:v>0.21999999999999997</c:v>
                </c:pt>
                <c:pt idx="1">
                  <c:v>0.24444444444444444</c:v>
                </c:pt>
                <c:pt idx="2">
                  <c:v>0.2788888888888889</c:v>
                </c:pt>
                <c:pt idx="3">
                  <c:v>0.31777777777777777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'sjt stats'!$A$24</c:f>
              <c:strCache>
                <c:ptCount val="1"/>
                <c:pt idx="0">
                  <c:v>Participation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'sjt stats'!$B$20:$M$20</c:f>
              <c:strCache>
                <c:ptCount val="12"/>
                <c:pt idx="0">
                  <c:v>36373</c:v>
                </c:pt>
                <c:pt idx="1">
                  <c:v>36380</c:v>
                </c:pt>
                <c:pt idx="2">
                  <c:v>36387</c:v>
                </c:pt>
                <c:pt idx="3">
                  <c:v>36394</c:v>
                </c:pt>
                <c:pt idx="4">
                  <c:v>36401</c:v>
                </c:pt>
                <c:pt idx="5">
                  <c:v>36394</c:v>
                </c:pt>
                <c:pt idx="6">
                  <c:v>36401</c:v>
                </c:pt>
                <c:pt idx="7">
                  <c:v>36408</c:v>
                </c:pt>
                <c:pt idx="8">
                  <c:v>36415</c:v>
                </c:pt>
                <c:pt idx="9">
                  <c:v>36422</c:v>
                </c:pt>
              </c:strCache>
            </c:strRef>
          </c:cat>
          <c:val>
            <c:numRef>
              <c:f>'sjt stats'!$B$24:$M$24</c:f>
              <c:numCache>
                <c:ptCount val="12"/>
                <c:pt idx="0">
                  <c:v>0.17506631299734748</c:v>
                </c:pt>
                <c:pt idx="1">
                  <c:v>0.4916864608076009</c:v>
                </c:pt>
                <c:pt idx="2">
                  <c:v>0.6052631578947368</c:v>
                </c:pt>
                <c:pt idx="3">
                  <c:v>0.8361858190709046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'sjt stats'!$A$22</c:f>
              <c:strCache>
                <c:ptCount val="1"/>
                <c:pt idx="0">
                  <c:v>Create %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'sjt stats'!$B$20:$M$20</c:f>
              <c:strCache>
                <c:ptCount val="12"/>
                <c:pt idx="0">
                  <c:v>36373</c:v>
                </c:pt>
                <c:pt idx="1">
                  <c:v>36380</c:v>
                </c:pt>
                <c:pt idx="2">
                  <c:v>36387</c:v>
                </c:pt>
                <c:pt idx="3">
                  <c:v>36394</c:v>
                </c:pt>
                <c:pt idx="4">
                  <c:v>36401</c:v>
                </c:pt>
                <c:pt idx="5">
                  <c:v>36394</c:v>
                </c:pt>
                <c:pt idx="6">
                  <c:v>36401</c:v>
                </c:pt>
                <c:pt idx="7">
                  <c:v>36408</c:v>
                </c:pt>
                <c:pt idx="8">
                  <c:v>36415</c:v>
                </c:pt>
                <c:pt idx="9">
                  <c:v>36422</c:v>
                </c:pt>
              </c:strCache>
            </c:strRef>
          </c:cat>
          <c:val>
            <c:numRef>
              <c:f>'sjt stats'!$B$22:$M$22</c:f>
              <c:numCache>
                <c:ptCount val="12"/>
                <c:pt idx="0">
                  <c:v>0.1246684350132626</c:v>
                </c:pt>
                <c:pt idx="1">
                  <c:v>0.2921615201900237</c:v>
                </c:pt>
                <c:pt idx="2">
                  <c:v>0.33421052631578946</c:v>
                </c:pt>
                <c:pt idx="3">
                  <c:v>0.36185819070904646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'sjt stats'!$A$23</c:f>
              <c:strCache>
                <c:ptCount val="1"/>
                <c:pt idx="0">
                  <c:v>Reuse %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'sjt stats'!$B$20:$M$20</c:f>
              <c:strCache>
                <c:ptCount val="12"/>
                <c:pt idx="0">
                  <c:v>36373</c:v>
                </c:pt>
                <c:pt idx="1">
                  <c:v>36380</c:v>
                </c:pt>
                <c:pt idx="2">
                  <c:v>36387</c:v>
                </c:pt>
                <c:pt idx="3">
                  <c:v>36394</c:v>
                </c:pt>
                <c:pt idx="4">
                  <c:v>36401</c:v>
                </c:pt>
                <c:pt idx="5">
                  <c:v>36394</c:v>
                </c:pt>
                <c:pt idx="6">
                  <c:v>36401</c:v>
                </c:pt>
                <c:pt idx="7">
                  <c:v>36408</c:v>
                </c:pt>
                <c:pt idx="8">
                  <c:v>36415</c:v>
                </c:pt>
                <c:pt idx="9">
                  <c:v>36422</c:v>
                </c:pt>
              </c:strCache>
            </c:strRef>
          </c:cat>
          <c:val>
            <c:numRef>
              <c:f>'sjt stats'!$B$23:$M$23</c:f>
              <c:numCache>
                <c:ptCount val="12"/>
                <c:pt idx="0">
                  <c:v>0.050397877984084884</c:v>
                </c:pt>
                <c:pt idx="1">
                  <c:v>0.1995249406175772</c:v>
                </c:pt>
                <c:pt idx="2">
                  <c:v>0.2710526315789474</c:v>
                </c:pt>
                <c:pt idx="3">
                  <c:v>0.4743276283618582</c:v>
                </c:pt>
              </c:numCache>
            </c:numRef>
          </c:val>
          <c:smooth val="0"/>
        </c:ser>
        <c:marker val="1"/>
        <c:axId val="31295021"/>
        <c:axId val="33793446"/>
      </c:lineChart>
      <c:lineChart>
        <c:grouping val="standard"/>
        <c:varyColors val="0"/>
        <c:ser>
          <c:idx val="0"/>
          <c:order val="0"/>
          <c:tx>
            <c:strRef>
              <c:f>'sjt stats'!$A$21</c:f>
              <c:strCache>
                <c:ptCount val="1"/>
                <c:pt idx="0">
                  <c:v>Avg Calls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'sjt stats'!$B$20:$M$20</c:f>
              <c:strCache>
                <c:ptCount val="12"/>
                <c:pt idx="0">
                  <c:v>36373</c:v>
                </c:pt>
                <c:pt idx="1">
                  <c:v>36380</c:v>
                </c:pt>
                <c:pt idx="2">
                  <c:v>36387</c:v>
                </c:pt>
                <c:pt idx="3">
                  <c:v>36394</c:v>
                </c:pt>
                <c:pt idx="4">
                  <c:v>36401</c:v>
                </c:pt>
                <c:pt idx="5">
                  <c:v>36394</c:v>
                </c:pt>
                <c:pt idx="6">
                  <c:v>36401</c:v>
                </c:pt>
                <c:pt idx="7">
                  <c:v>36408</c:v>
                </c:pt>
                <c:pt idx="8">
                  <c:v>36415</c:v>
                </c:pt>
                <c:pt idx="9">
                  <c:v>36422</c:v>
                </c:pt>
              </c:strCache>
            </c:strRef>
          </c:cat>
          <c:val>
            <c:numRef>
              <c:f>'sjt stats'!$B$21:$M$21</c:f>
              <c:numCache>
                <c:ptCount val="12"/>
                <c:pt idx="0">
                  <c:v>26.928571428571427</c:v>
                </c:pt>
                <c:pt idx="1">
                  <c:v>30.071428571428573</c:v>
                </c:pt>
                <c:pt idx="2">
                  <c:v>27.142857142857142</c:v>
                </c:pt>
                <c:pt idx="3">
                  <c:v>29.214285714285715</c:v>
                </c:pt>
              </c:numCache>
            </c:numRef>
          </c:val>
          <c:smooth val="0"/>
        </c:ser>
        <c:marker val="1"/>
        <c:axId val="54826679"/>
        <c:axId val="47736224"/>
      </c:lineChart>
      <c:dateAx>
        <c:axId val="31295021"/>
        <c:scaling>
          <c:orientation val="minMax"/>
          <c:max val="3639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Arial"/>
                    <a:ea typeface="Arial"/>
                    <a:cs typeface="Arial"/>
                  </a:rPr>
                  <a:t>Weeks</a:t>
                </a:r>
              </a:p>
            </c:rich>
          </c:tx>
          <c:layout>
            <c:manualLayout>
              <c:xMode val="factor"/>
              <c:yMode val="factor"/>
              <c:x val="0.0095"/>
              <c:y val="-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3793446"/>
        <c:crosses val="autoZero"/>
        <c:auto val="0"/>
        <c:majorUnit val="7"/>
        <c:majorTimeUnit val="days"/>
        <c:noMultiLvlLbl val="0"/>
      </c:dateAx>
      <c:valAx>
        <c:axId val="3379344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1295021"/>
        <c:crossesAt val="1"/>
        <c:crossBetween val="between"/>
        <c:dispUnits/>
      </c:valAx>
      <c:dateAx>
        <c:axId val="54826679"/>
        <c:scaling>
          <c:orientation val="minMax"/>
        </c:scaling>
        <c:axPos val="b"/>
        <c:delete val="1"/>
        <c:majorTickMark val="in"/>
        <c:minorTickMark val="none"/>
        <c:tickLblPos val="nextTo"/>
        <c:crossAx val="47736224"/>
        <c:crosses val="autoZero"/>
        <c:auto val="0"/>
        <c:noMultiLvlLbl val="0"/>
      </c:dateAx>
      <c:valAx>
        <c:axId val="4773622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54826679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4925"/>
          <c:y val="0.94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latin typeface="Arial"/>
                <a:ea typeface="Arial"/>
                <a:cs typeface="Arial"/>
              </a:rPr>
              <a:t>Leading Indicators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'sjt stats'!$A$25</c:f>
              <c:strCache>
                <c:ptCount val="1"/>
                <c:pt idx="0">
                  <c:v>Proficiency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'sjt stats'!$B$20:$E$20</c:f>
              <c:strCache>
                <c:ptCount val="4"/>
                <c:pt idx="0">
                  <c:v>36373</c:v>
                </c:pt>
                <c:pt idx="1">
                  <c:v>36380</c:v>
                </c:pt>
                <c:pt idx="2">
                  <c:v>36387</c:v>
                </c:pt>
                <c:pt idx="3">
                  <c:v>36394</c:v>
                </c:pt>
              </c:strCache>
            </c:strRef>
          </c:cat>
          <c:val>
            <c:numRef>
              <c:f>'sjt stats'!$B$25:$E$25</c:f>
              <c:numCache>
                <c:ptCount val="4"/>
                <c:pt idx="0">
                  <c:v>0.21999999999999997</c:v>
                </c:pt>
                <c:pt idx="1">
                  <c:v>0.24444444444444444</c:v>
                </c:pt>
                <c:pt idx="2">
                  <c:v>0.2788888888888889</c:v>
                </c:pt>
                <c:pt idx="3">
                  <c:v>0.31777777777777777</c:v>
                </c:pt>
              </c:numCache>
            </c:numRef>
          </c:val>
          <c:smooth val="0"/>
        </c:ser>
        <c:marker val="1"/>
        <c:axId val="20665505"/>
        <c:axId val="27290618"/>
      </c:lineChart>
      <c:lineChart>
        <c:grouping val="standard"/>
        <c:varyColors val="0"/>
        <c:ser>
          <c:idx val="1"/>
          <c:order val="1"/>
          <c:tx>
            <c:strRef>
              <c:f>'sjt stats'!$A$26</c:f>
              <c:strCache>
                <c:ptCount val="1"/>
                <c:pt idx="0">
                  <c:v>ATR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'sjt stats'!$B$20:$E$20</c:f>
              <c:strCache>
                <c:ptCount val="4"/>
                <c:pt idx="0">
                  <c:v>36373</c:v>
                </c:pt>
                <c:pt idx="1">
                  <c:v>36380</c:v>
                </c:pt>
                <c:pt idx="2">
                  <c:v>36387</c:v>
                </c:pt>
                <c:pt idx="3">
                  <c:v>36394</c:v>
                </c:pt>
              </c:strCache>
            </c:strRef>
          </c:cat>
          <c:val>
            <c:numRef>
              <c:f>'sjt stats'!$B$26:$E$26</c:f>
              <c:numCache>
                <c:ptCount val="4"/>
                <c:pt idx="0">
                  <c:v>4.495384615384616</c:v>
                </c:pt>
                <c:pt idx="1">
                  <c:v>4.538461538461538</c:v>
                </c:pt>
                <c:pt idx="2">
                  <c:v>4.3076923076923075</c:v>
                </c:pt>
                <c:pt idx="3">
                  <c:v>3.6423076923076922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'sjt stats'!$A$27</c:f>
              <c:strCache>
                <c:ptCount val="1"/>
                <c:pt idx="0">
                  <c:v>Prod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'sjt stats'!$B$20:$E$20</c:f>
              <c:strCache>
                <c:ptCount val="4"/>
                <c:pt idx="0">
                  <c:v>36373</c:v>
                </c:pt>
                <c:pt idx="1">
                  <c:v>36380</c:v>
                </c:pt>
                <c:pt idx="2">
                  <c:v>36387</c:v>
                </c:pt>
                <c:pt idx="3">
                  <c:v>36394</c:v>
                </c:pt>
              </c:strCache>
            </c:strRef>
          </c:cat>
          <c:val>
            <c:numRef>
              <c:f>'sjt stats'!$B$27:$E$27</c:f>
              <c:numCache>
                <c:ptCount val="4"/>
                <c:pt idx="0">
                  <c:v>4.607900655128581</c:v>
                </c:pt>
                <c:pt idx="1">
                  <c:v>5.096852300242131</c:v>
                </c:pt>
                <c:pt idx="2">
                  <c:v>4.846938775510204</c:v>
                </c:pt>
                <c:pt idx="3">
                  <c:v>6.169859707346507</c:v>
                </c:pt>
              </c:numCache>
            </c:numRef>
          </c:val>
          <c:smooth val="0"/>
        </c:ser>
        <c:marker val="1"/>
        <c:axId val="12945899"/>
        <c:axId val="11334324"/>
      </c:lineChart>
      <c:dateAx>
        <c:axId val="206655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Weeks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290618"/>
        <c:crosses val="autoZero"/>
        <c:auto val="0"/>
        <c:majorUnit val="7"/>
        <c:majorTimeUnit val="days"/>
        <c:noMultiLvlLbl val="0"/>
      </c:dateAx>
      <c:valAx>
        <c:axId val="2729061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665505"/>
        <c:crossesAt val="1"/>
        <c:crossBetween val="between"/>
        <c:dispUnits/>
      </c:valAx>
      <c:dateAx>
        <c:axId val="12945899"/>
        <c:scaling>
          <c:orientation val="minMax"/>
        </c:scaling>
        <c:axPos val="b"/>
        <c:delete val="1"/>
        <c:majorTickMark val="in"/>
        <c:minorTickMark val="none"/>
        <c:tickLblPos val="nextTo"/>
        <c:crossAx val="11334324"/>
        <c:crosses val="autoZero"/>
        <c:auto val="0"/>
        <c:noMultiLvlLbl val="0"/>
      </c:dateAx>
      <c:valAx>
        <c:axId val="1133432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2945899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10</xdr:col>
      <xdr:colOff>400050</xdr:colOff>
      <xdr:row>30</xdr:row>
      <xdr:rowOff>38100</xdr:rowOff>
    </xdr:to>
    <xdr:graphicFrame>
      <xdr:nvGraphicFramePr>
        <xdr:cNvPr id="1" name="Chart 1"/>
        <xdr:cNvGraphicFramePr/>
      </xdr:nvGraphicFramePr>
      <xdr:xfrm>
        <a:off x="95250" y="66675"/>
        <a:ext cx="6400800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247650</xdr:colOff>
      <xdr:row>3</xdr:row>
      <xdr:rowOff>133350</xdr:rowOff>
    </xdr:from>
    <xdr:to>
      <xdr:col>14</xdr:col>
      <xdr:colOff>552450</xdr:colOff>
      <xdr:row>33</xdr:row>
      <xdr:rowOff>95250</xdr:rowOff>
    </xdr:to>
    <xdr:graphicFrame>
      <xdr:nvGraphicFramePr>
        <xdr:cNvPr id="2" name="Chart 2"/>
        <xdr:cNvGraphicFramePr/>
      </xdr:nvGraphicFramePr>
      <xdr:xfrm>
        <a:off x="2686050" y="619125"/>
        <a:ext cx="6400800" cy="4819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7"/>
  <sheetViews>
    <sheetView workbookViewId="0" topLeftCell="A1">
      <selection activeCell="A1" sqref="A1:H18"/>
    </sheetView>
  </sheetViews>
  <sheetFormatPr defaultColWidth="9.140625" defaultRowHeight="12.75"/>
  <cols>
    <col min="1" max="1" width="18.421875" style="0" customWidth="1"/>
    <col min="2" max="2" width="7.7109375" style="0" customWidth="1"/>
    <col min="3" max="3" width="7.421875" style="0" customWidth="1"/>
    <col min="4" max="4" width="6.7109375" style="0" customWidth="1"/>
    <col min="5" max="5" width="8.140625" style="0" customWidth="1"/>
    <col min="6" max="28" width="6.8515625" style="0" customWidth="1"/>
  </cols>
  <sheetData>
    <row r="1" spans="5:26" ht="13.5" thickBot="1">
      <c r="E1" s="1" t="s">
        <v>7</v>
      </c>
      <c r="L1" s="1" t="s">
        <v>27</v>
      </c>
      <c r="S1" s="1" t="s">
        <v>28</v>
      </c>
      <c r="Z1" s="1" t="s">
        <v>29</v>
      </c>
    </row>
    <row r="2" spans="2:30" s="19" customFormat="1" ht="12.75">
      <c r="B2" s="6" t="s">
        <v>15</v>
      </c>
      <c r="C2" s="7" t="s">
        <v>10</v>
      </c>
      <c r="D2" s="7" t="s">
        <v>9</v>
      </c>
      <c r="E2" s="7" t="s">
        <v>8</v>
      </c>
      <c r="F2" s="7" t="s">
        <v>14</v>
      </c>
      <c r="G2" s="7" t="s">
        <v>25</v>
      </c>
      <c r="H2" s="7" t="s">
        <v>26</v>
      </c>
      <c r="I2" s="6" t="s">
        <v>15</v>
      </c>
      <c r="J2" s="7" t="s">
        <v>10</v>
      </c>
      <c r="K2" s="7" t="s">
        <v>9</v>
      </c>
      <c r="L2" s="7" t="s">
        <v>8</v>
      </c>
      <c r="M2" s="7" t="s">
        <v>14</v>
      </c>
      <c r="N2" s="7" t="s">
        <v>25</v>
      </c>
      <c r="O2" s="7" t="s">
        <v>26</v>
      </c>
      <c r="P2" s="6" t="s">
        <v>15</v>
      </c>
      <c r="Q2" s="7" t="s">
        <v>10</v>
      </c>
      <c r="R2" s="7" t="s">
        <v>9</v>
      </c>
      <c r="S2" s="7" t="s">
        <v>8</v>
      </c>
      <c r="T2" s="7" t="s">
        <v>14</v>
      </c>
      <c r="U2" s="7" t="s">
        <v>25</v>
      </c>
      <c r="V2" s="7" t="s">
        <v>26</v>
      </c>
      <c r="W2" s="6" t="s">
        <v>15</v>
      </c>
      <c r="X2" s="7" t="s">
        <v>10</v>
      </c>
      <c r="Y2" s="7" t="s">
        <v>9</v>
      </c>
      <c r="Z2" s="7" t="s">
        <v>8</v>
      </c>
      <c r="AA2" s="7" t="s">
        <v>14</v>
      </c>
      <c r="AB2" s="7" t="s">
        <v>25</v>
      </c>
      <c r="AC2" s="8" t="s">
        <v>26</v>
      </c>
      <c r="AD2"/>
    </row>
    <row r="3" spans="1:29" ht="12.75">
      <c r="A3" s="2" t="s">
        <v>18</v>
      </c>
      <c r="B3" s="25">
        <v>0</v>
      </c>
      <c r="C3" s="21">
        <v>0</v>
      </c>
      <c r="D3" s="21">
        <v>0</v>
      </c>
      <c r="E3" s="23">
        <v>0</v>
      </c>
      <c r="F3" s="31">
        <v>1</v>
      </c>
      <c r="G3" s="31"/>
      <c r="H3" s="31">
        <v>0</v>
      </c>
      <c r="I3" s="25">
        <v>25</v>
      </c>
      <c r="J3" s="21">
        <v>15</v>
      </c>
      <c r="K3" s="21">
        <v>5</v>
      </c>
      <c r="L3" s="23">
        <f>(J3+K3)/I3</f>
        <v>0.8</v>
      </c>
      <c r="M3" s="31">
        <v>1</v>
      </c>
      <c r="N3" s="31"/>
      <c r="O3" s="31">
        <v>0</v>
      </c>
      <c r="P3" s="25">
        <v>15</v>
      </c>
      <c r="Q3" s="21">
        <v>5</v>
      </c>
      <c r="R3" s="21">
        <v>4</v>
      </c>
      <c r="S3" s="23">
        <f>(Q3+R3)/P3</f>
        <v>0.6</v>
      </c>
      <c r="T3" s="31">
        <v>1.2</v>
      </c>
      <c r="U3" s="31"/>
      <c r="V3" s="31">
        <v>0</v>
      </c>
      <c r="W3" s="25">
        <v>22</v>
      </c>
      <c r="X3" s="21">
        <v>7</v>
      </c>
      <c r="Y3" s="21">
        <v>9</v>
      </c>
      <c r="Z3" s="23">
        <f>(X3+Y3)/W3</f>
        <v>0.7272727272727273</v>
      </c>
      <c r="AA3" s="28">
        <v>1.5</v>
      </c>
      <c r="AB3" s="28"/>
      <c r="AC3" s="15">
        <v>0</v>
      </c>
    </row>
    <row r="4" spans="1:29" ht="12.75">
      <c r="A4" s="3" t="s">
        <v>19</v>
      </c>
      <c r="B4" s="25">
        <v>33</v>
      </c>
      <c r="C4" s="21">
        <v>0</v>
      </c>
      <c r="D4" s="21">
        <v>0</v>
      </c>
      <c r="E4" s="23">
        <f aca="true" t="shared" si="0" ref="E4:E13">(C4+D4)/B4</f>
        <v>0</v>
      </c>
      <c r="F4" s="32">
        <v>0</v>
      </c>
      <c r="G4" s="32">
        <v>4</v>
      </c>
      <c r="H4" s="32">
        <f>B4/G4</f>
        <v>8.25</v>
      </c>
      <c r="I4" s="25">
        <v>30</v>
      </c>
      <c r="J4" s="21">
        <v>5</v>
      </c>
      <c r="K4" s="21">
        <v>6</v>
      </c>
      <c r="L4" s="23">
        <f>(J4+K4)/I4</f>
        <v>0.36666666666666664</v>
      </c>
      <c r="M4" s="32">
        <v>0.5</v>
      </c>
      <c r="N4" s="32">
        <v>3.5</v>
      </c>
      <c r="O4" s="32">
        <f>I4/N4</f>
        <v>8.571428571428571</v>
      </c>
      <c r="P4" s="25">
        <v>33</v>
      </c>
      <c r="Q4" s="21">
        <v>10</v>
      </c>
      <c r="R4" s="21">
        <v>7</v>
      </c>
      <c r="S4" s="23">
        <f>(Q4+R4)/P4</f>
        <v>0.5151515151515151</v>
      </c>
      <c r="T4" s="32">
        <v>0.7</v>
      </c>
      <c r="U4" s="32">
        <v>4</v>
      </c>
      <c r="V4" s="32">
        <f>P4/U4</f>
        <v>8.25</v>
      </c>
      <c r="W4" s="25">
        <v>40</v>
      </c>
      <c r="X4" s="21">
        <v>11</v>
      </c>
      <c r="Y4" s="21">
        <v>16</v>
      </c>
      <c r="Z4" s="23">
        <f>(X4+Y4)/W4</f>
        <v>0.675</v>
      </c>
      <c r="AA4" s="29">
        <v>0.8</v>
      </c>
      <c r="AB4" s="29">
        <v>3.5</v>
      </c>
      <c r="AC4" s="16">
        <f>W4/AB4</f>
        <v>11.428571428571429</v>
      </c>
    </row>
    <row r="5" spans="1:29" ht="12.75">
      <c r="A5" s="3" t="s">
        <v>20</v>
      </c>
      <c r="B5" s="25">
        <v>22</v>
      </c>
      <c r="C5" s="21">
        <v>0</v>
      </c>
      <c r="D5" s="21">
        <v>0</v>
      </c>
      <c r="E5" s="23">
        <f>(C5+D5)/B5</f>
        <v>0</v>
      </c>
      <c r="F5" s="32">
        <v>0.75</v>
      </c>
      <c r="G5" s="32">
        <v>6</v>
      </c>
      <c r="H5" s="32">
        <f aca="true" t="shared" si="1" ref="H5:H16">B5/G5</f>
        <v>3.6666666666666665</v>
      </c>
      <c r="I5" s="25">
        <v>28</v>
      </c>
      <c r="J5" s="21">
        <v>7</v>
      </c>
      <c r="K5" s="21">
        <v>3</v>
      </c>
      <c r="L5" s="23">
        <f>(J5+K5)/I5</f>
        <v>0.35714285714285715</v>
      </c>
      <c r="M5" s="32">
        <v>0.8</v>
      </c>
      <c r="N5" s="32">
        <v>6.5</v>
      </c>
      <c r="O5" s="32">
        <f aca="true" t="shared" si="2" ref="O5:O16">I5/N5</f>
        <v>4.3076923076923075</v>
      </c>
      <c r="P5" s="25">
        <v>24</v>
      </c>
      <c r="Q5" s="21">
        <v>9</v>
      </c>
      <c r="R5" s="21">
        <v>9</v>
      </c>
      <c r="S5" s="23">
        <f>(Q5+R5)/P5</f>
        <v>0.75</v>
      </c>
      <c r="T5" s="32">
        <v>0.85</v>
      </c>
      <c r="U5" s="32">
        <v>4</v>
      </c>
      <c r="V5" s="32">
        <f aca="true" t="shared" si="3" ref="V5:V16">P5/U5</f>
        <v>6</v>
      </c>
      <c r="W5" s="25">
        <v>35</v>
      </c>
      <c r="X5" s="21">
        <v>14</v>
      </c>
      <c r="Y5" s="21">
        <v>17</v>
      </c>
      <c r="Z5" s="23">
        <f>(X5+Y5)/W5</f>
        <v>0.8857142857142857</v>
      </c>
      <c r="AA5" s="29">
        <v>0.9</v>
      </c>
      <c r="AB5" s="29">
        <v>4.5</v>
      </c>
      <c r="AC5" s="16">
        <f aca="true" t="shared" si="4" ref="AC5:AC16">W5/AB5</f>
        <v>7.777777777777778</v>
      </c>
    </row>
    <row r="6" spans="1:29" ht="12.75">
      <c r="A6" s="3" t="s">
        <v>6</v>
      </c>
      <c r="B6" s="26">
        <v>27</v>
      </c>
      <c r="C6" s="21">
        <v>0</v>
      </c>
      <c r="D6" s="21">
        <v>0</v>
      </c>
      <c r="E6" s="23">
        <f t="shared" si="0"/>
        <v>0</v>
      </c>
      <c r="F6" s="32">
        <v>0.6</v>
      </c>
      <c r="G6" s="32">
        <v>3.5</v>
      </c>
      <c r="H6" s="32">
        <f t="shared" si="1"/>
        <v>7.714285714285714</v>
      </c>
      <c r="I6" s="26">
        <v>30</v>
      </c>
      <c r="J6" s="21">
        <v>4</v>
      </c>
      <c r="K6" s="21">
        <v>5</v>
      </c>
      <c r="L6" s="23">
        <f aca="true" t="shared" si="5" ref="L6:L13">(J6+K6)/I6</f>
        <v>0.3</v>
      </c>
      <c r="M6" s="32">
        <v>0.65</v>
      </c>
      <c r="N6" s="32">
        <v>4</v>
      </c>
      <c r="O6" s="32">
        <f t="shared" si="2"/>
        <v>7.5</v>
      </c>
      <c r="P6" s="26">
        <v>25</v>
      </c>
      <c r="Q6" s="21">
        <v>17</v>
      </c>
      <c r="R6" s="21">
        <v>5</v>
      </c>
      <c r="S6" s="23">
        <f aca="true" t="shared" si="6" ref="S6:S13">(Q6+R6)/P6</f>
        <v>0.88</v>
      </c>
      <c r="T6" s="32">
        <v>0.7</v>
      </c>
      <c r="U6" s="32">
        <v>4.4</v>
      </c>
      <c r="V6" s="32">
        <f t="shared" si="3"/>
        <v>5.681818181818182</v>
      </c>
      <c r="W6" s="26">
        <v>30</v>
      </c>
      <c r="X6" s="21">
        <v>12</v>
      </c>
      <c r="Y6" s="21">
        <v>16</v>
      </c>
      <c r="Z6" s="23">
        <f aca="true" t="shared" si="7" ref="Z6:Z13">(X6+Y6)/W6</f>
        <v>0.9333333333333333</v>
      </c>
      <c r="AA6" s="29">
        <v>0.8</v>
      </c>
      <c r="AB6" s="29">
        <v>3.25</v>
      </c>
      <c r="AC6" s="16">
        <f t="shared" si="4"/>
        <v>9.23076923076923</v>
      </c>
    </row>
    <row r="7" spans="1:29" ht="12.75">
      <c r="A7" s="3" t="s">
        <v>21</v>
      </c>
      <c r="B7" s="25">
        <v>45</v>
      </c>
      <c r="C7" s="21">
        <v>12</v>
      </c>
      <c r="D7" s="21">
        <v>1</v>
      </c>
      <c r="E7" s="23">
        <f t="shared" si="0"/>
        <v>0.28888888888888886</v>
      </c>
      <c r="F7" s="32">
        <v>1</v>
      </c>
      <c r="G7" s="32">
        <v>4.5</v>
      </c>
      <c r="H7" s="32">
        <f t="shared" si="1"/>
        <v>10</v>
      </c>
      <c r="I7" s="25">
        <v>40</v>
      </c>
      <c r="J7" s="21">
        <v>15</v>
      </c>
      <c r="K7" s="21">
        <v>2</v>
      </c>
      <c r="L7" s="23">
        <f t="shared" si="5"/>
        <v>0.425</v>
      </c>
      <c r="M7" s="32">
        <v>1</v>
      </c>
      <c r="N7" s="32">
        <v>5</v>
      </c>
      <c r="O7" s="32">
        <f t="shared" si="2"/>
        <v>8</v>
      </c>
      <c r="P7" s="25">
        <v>38</v>
      </c>
      <c r="Q7" s="21">
        <v>12</v>
      </c>
      <c r="R7" s="21">
        <v>11</v>
      </c>
      <c r="S7" s="23">
        <f t="shared" si="6"/>
        <v>0.6052631578947368</v>
      </c>
      <c r="T7" s="32">
        <v>1</v>
      </c>
      <c r="U7" s="32">
        <v>5.5</v>
      </c>
      <c r="V7" s="32">
        <f t="shared" si="3"/>
        <v>6.909090909090909</v>
      </c>
      <c r="W7" s="25">
        <v>35</v>
      </c>
      <c r="X7" s="21">
        <v>14</v>
      </c>
      <c r="Y7" s="21">
        <v>14</v>
      </c>
      <c r="Z7" s="23">
        <f t="shared" si="7"/>
        <v>0.8</v>
      </c>
      <c r="AA7" s="29">
        <v>1.2</v>
      </c>
      <c r="AB7" s="29">
        <v>5</v>
      </c>
      <c r="AC7" s="16">
        <f t="shared" si="4"/>
        <v>7</v>
      </c>
    </row>
    <row r="8" spans="1:29" ht="12.75">
      <c r="A8" s="2" t="s">
        <v>22</v>
      </c>
      <c r="B8" s="25">
        <v>37</v>
      </c>
      <c r="C8" s="21">
        <v>12</v>
      </c>
      <c r="D8" s="21">
        <v>0</v>
      </c>
      <c r="E8" s="23">
        <f t="shared" si="0"/>
        <v>0.32432432432432434</v>
      </c>
      <c r="F8" s="32">
        <v>0.95</v>
      </c>
      <c r="G8" s="32">
        <v>2.4</v>
      </c>
      <c r="H8" s="32">
        <f t="shared" si="1"/>
        <v>15.416666666666668</v>
      </c>
      <c r="I8" s="25">
        <v>42</v>
      </c>
      <c r="J8" s="21">
        <v>12</v>
      </c>
      <c r="K8" s="21">
        <v>3</v>
      </c>
      <c r="L8" s="23">
        <f t="shared" si="5"/>
        <v>0.35714285714285715</v>
      </c>
      <c r="M8" s="32">
        <v>0.95</v>
      </c>
      <c r="N8" s="32">
        <v>3</v>
      </c>
      <c r="O8" s="32">
        <f t="shared" si="2"/>
        <v>14</v>
      </c>
      <c r="P8" s="25">
        <v>36</v>
      </c>
      <c r="Q8" s="21">
        <v>14</v>
      </c>
      <c r="R8" s="21">
        <v>9</v>
      </c>
      <c r="S8" s="23">
        <f t="shared" si="6"/>
        <v>0.6388888888888888</v>
      </c>
      <c r="T8" s="32">
        <v>0.95</v>
      </c>
      <c r="U8" s="32">
        <v>4</v>
      </c>
      <c r="V8" s="32">
        <f t="shared" si="3"/>
        <v>9</v>
      </c>
      <c r="W8" s="25">
        <v>38</v>
      </c>
      <c r="X8" s="21">
        <v>16</v>
      </c>
      <c r="Y8" s="21">
        <v>17</v>
      </c>
      <c r="Z8" s="23">
        <f t="shared" si="7"/>
        <v>0.868421052631579</v>
      </c>
      <c r="AA8" s="29">
        <v>1</v>
      </c>
      <c r="AB8" s="29">
        <v>3.2</v>
      </c>
      <c r="AC8" s="16">
        <f t="shared" si="4"/>
        <v>11.875</v>
      </c>
    </row>
    <row r="9" spans="1:29" ht="12.75">
      <c r="A9" s="3" t="s">
        <v>0</v>
      </c>
      <c r="B9" s="25">
        <v>16</v>
      </c>
      <c r="C9" s="21">
        <v>0</v>
      </c>
      <c r="D9" s="21">
        <v>0</v>
      </c>
      <c r="E9" s="23">
        <f t="shared" si="0"/>
        <v>0</v>
      </c>
      <c r="F9" s="32">
        <v>0.65</v>
      </c>
      <c r="G9" s="32">
        <v>6.5</v>
      </c>
      <c r="H9" s="32">
        <f t="shared" si="1"/>
        <v>2.4615384615384617</v>
      </c>
      <c r="I9" s="25">
        <v>18</v>
      </c>
      <c r="J9" s="21">
        <v>6</v>
      </c>
      <c r="K9" s="21">
        <v>5</v>
      </c>
      <c r="L9" s="23">
        <f t="shared" si="5"/>
        <v>0.6111111111111112</v>
      </c>
      <c r="M9" s="32">
        <v>0.7</v>
      </c>
      <c r="N9" s="32">
        <v>7</v>
      </c>
      <c r="O9" s="32">
        <f t="shared" si="2"/>
        <v>2.5714285714285716</v>
      </c>
      <c r="P9" s="25">
        <v>20</v>
      </c>
      <c r="Q9" s="21">
        <v>5</v>
      </c>
      <c r="R9" s="21">
        <v>6</v>
      </c>
      <c r="S9" s="23">
        <f t="shared" si="6"/>
        <v>0.55</v>
      </c>
      <c r="T9" s="32">
        <v>0.8</v>
      </c>
      <c r="U9" s="32">
        <v>4</v>
      </c>
      <c r="V9" s="32">
        <f t="shared" si="3"/>
        <v>5</v>
      </c>
      <c r="W9" s="25">
        <v>18</v>
      </c>
      <c r="X9" s="21">
        <v>9</v>
      </c>
      <c r="Y9" s="21">
        <v>6</v>
      </c>
      <c r="Z9" s="23">
        <f t="shared" si="7"/>
        <v>0.8333333333333334</v>
      </c>
      <c r="AA9" s="29">
        <v>0.8</v>
      </c>
      <c r="AB9" s="29">
        <v>3.5</v>
      </c>
      <c r="AC9" s="16">
        <f t="shared" si="4"/>
        <v>5.142857142857143</v>
      </c>
    </row>
    <row r="10" spans="1:29" ht="12.75">
      <c r="A10" s="3" t="s">
        <v>5</v>
      </c>
      <c r="B10" s="25">
        <v>45</v>
      </c>
      <c r="C10" s="21">
        <v>0</v>
      </c>
      <c r="D10" s="21">
        <v>0</v>
      </c>
      <c r="E10" s="23">
        <f t="shared" si="0"/>
        <v>0</v>
      </c>
      <c r="F10" s="32">
        <v>0.6</v>
      </c>
      <c r="G10" s="32">
        <v>4.5</v>
      </c>
      <c r="H10" s="32">
        <f t="shared" si="1"/>
        <v>10</v>
      </c>
      <c r="I10" s="25">
        <v>40</v>
      </c>
      <c r="J10" s="21">
        <v>15</v>
      </c>
      <c r="K10" s="21">
        <v>5</v>
      </c>
      <c r="L10" s="23">
        <f t="shared" si="5"/>
        <v>0.5</v>
      </c>
      <c r="M10" s="32">
        <v>0.65</v>
      </c>
      <c r="N10" s="32">
        <v>4</v>
      </c>
      <c r="O10" s="32">
        <f t="shared" si="2"/>
        <v>10</v>
      </c>
      <c r="P10" s="25">
        <v>36</v>
      </c>
      <c r="Q10" s="21">
        <v>12</v>
      </c>
      <c r="R10" s="21">
        <v>5</v>
      </c>
      <c r="S10" s="23">
        <f t="shared" si="6"/>
        <v>0.4722222222222222</v>
      </c>
      <c r="T10" s="32">
        <v>1</v>
      </c>
      <c r="U10" s="32">
        <v>5.4</v>
      </c>
      <c r="V10" s="32">
        <f t="shared" si="3"/>
        <v>6.666666666666666</v>
      </c>
      <c r="W10" s="25">
        <v>25</v>
      </c>
      <c r="X10" s="21">
        <v>9</v>
      </c>
      <c r="Y10" s="21">
        <v>12</v>
      </c>
      <c r="Z10" s="23">
        <f t="shared" si="7"/>
        <v>0.84</v>
      </c>
      <c r="AA10" s="29">
        <v>1.2</v>
      </c>
      <c r="AB10" s="29">
        <v>4.1</v>
      </c>
      <c r="AC10" s="16">
        <f t="shared" si="4"/>
        <v>6.097560975609756</v>
      </c>
    </row>
    <row r="11" spans="1:29" ht="12.75">
      <c r="A11" s="3" t="s">
        <v>3</v>
      </c>
      <c r="B11" s="25">
        <v>48</v>
      </c>
      <c r="C11" s="21">
        <v>4</v>
      </c>
      <c r="D11" s="21">
        <v>0</v>
      </c>
      <c r="E11" s="23">
        <f t="shared" si="0"/>
        <v>0.08333333333333333</v>
      </c>
      <c r="F11" s="32">
        <v>0.85</v>
      </c>
      <c r="G11" s="32">
        <v>3.24</v>
      </c>
      <c r="H11" s="32">
        <f t="shared" si="1"/>
        <v>14.814814814814813</v>
      </c>
      <c r="I11" s="25">
        <v>45</v>
      </c>
      <c r="J11" s="21">
        <v>9</v>
      </c>
      <c r="K11" s="21">
        <v>7</v>
      </c>
      <c r="L11" s="23">
        <f t="shared" si="5"/>
        <v>0.35555555555555557</v>
      </c>
      <c r="M11" s="32">
        <v>0.85</v>
      </c>
      <c r="N11" s="32">
        <v>3</v>
      </c>
      <c r="O11" s="32">
        <f t="shared" si="2"/>
        <v>15</v>
      </c>
      <c r="P11" s="25">
        <v>42</v>
      </c>
      <c r="Q11" s="21">
        <v>9</v>
      </c>
      <c r="R11" s="21">
        <v>11</v>
      </c>
      <c r="S11" s="23">
        <f t="shared" si="6"/>
        <v>0.47619047619047616</v>
      </c>
      <c r="T11" s="32">
        <v>0.85</v>
      </c>
      <c r="U11" s="32">
        <v>4</v>
      </c>
      <c r="V11" s="32">
        <f t="shared" si="3"/>
        <v>10.5</v>
      </c>
      <c r="W11" s="25">
        <v>28</v>
      </c>
      <c r="X11" s="21">
        <v>8</v>
      </c>
      <c r="Y11" s="21">
        <v>14</v>
      </c>
      <c r="Z11" s="23">
        <f t="shared" si="7"/>
        <v>0.7857142857142857</v>
      </c>
      <c r="AA11" s="29">
        <v>1</v>
      </c>
      <c r="AB11" s="29">
        <v>3.5</v>
      </c>
      <c r="AC11" s="16">
        <f t="shared" si="4"/>
        <v>8</v>
      </c>
    </row>
    <row r="12" spans="1:29" ht="12.75">
      <c r="A12" s="2" t="s">
        <v>23</v>
      </c>
      <c r="B12" s="25">
        <v>29</v>
      </c>
      <c r="C12" s="21">
        <v>3</v>
      </c>
      <c r="D12" s="21">
        <v>18</v>
      </c>
      <c r="E12" s="23">
        <f t="shared" si="0"/>
        <v>0.7241379310344828</v>
      </c>
      <c r="F12" s="32">
        <v>1</v>
      </c>
      <c r="G12" s="32">
        <v>4.2</v>
      </c>
      <c r="H12" s="32">
        <f t="shared" si="1"/>
        <v>6.904761904761904</v>
      </c>
      <c r="I12" s="25">
        <v>35</v>
      </c>
      <c r="J12" s="21">
        <v>6</v>
      </c>
      <c r="K12" s="21">
        <v>18</v>
      </c>
      <c r="L12" s="23">
        <f t="shared" si="5"/>
        <v>0.6857142857142857</v>
      </c>
      <c r="M12" s="32">
        <v>1</v>
      </c>
      <c r="N12" s="32">
        <v>5</v>
      </c>
      <c r="O12" s="32">
        <f t="shared" si="2"/>
        <v>7</v>
      </c>
      <c r="P12" s="25">
        <v>25</v>
      </c>
      <c r="Q12" s="21">
        <v>8</v>
      </c>
      <c r="R12" s="21">
        <v>8</v>
      </c>
      <c r="S12" s="23">
        <f t="shared" si="6"/>
        <v>0.64</v>
      </c>
      <c r="T12" s="32">
        <v>1</v>
      </c>
      <c r="U12" s="32">
        <v>4.5</v>
      </c>
      <c r="V12" s="32">
        <f t="shared" si="3"/>
        <v>5.555555555555555</v>
      </c>
      <c r="W12" s="25">
        <v>35</v>
      </c>
      <c r="X12" s="21">
        <v>11</v>
      </c>
      <c r="Y12" s="21">
        <v>20</v>
      </c>
      <c r="Z12" s="23">
        <f t="shared" si="7"/>
        <v>0.8857142857142857</v>
      </c>
      <c r="AA12" s="29">
        <v>1.2</v>
      </c>
      <c r="AB12" s="29">
        <v>4.2</v>
      </c>
      <c r="AC12" s="16">
        <f t="shared" si="4"/>
        <v>8.333333333333332</v>
      </c>
    </row>
    <row r="13" spans="1:29" ht="12.75">
      <c r="A13" s="3" t="s">
        <v>2</v>
      </c>
      <c r="B13" s="25">
        <v>40</v>
      </c>
      <c r="C13" s="21">
        <v>4</v>
      </c>
      <c r="D13" s="21">
        <v>0</v>
      </c>
      <c r="E13" s="23">
        <f t="shared" si="0"/>
        <v>0.1</v>
      </c>
      <c r="F13" s="32">
        <v>1</v>
      </c>
      <c r="G13" s="32">
        <v>3.6</v>
      </c>
      <c r="H13" s="32">
        <f t="shared" si="1"/>
        <v>11.11111111111111</v>
      </c>
      <c r="I13" s="25">
        <v>39</v>
      </c>
      <c r="J13" s="21">
        <v>8</v>
      </c>
      <c r="K13" s="21">
        <v>8</v>
      </c>
      <c r="L13" s="23">
        <f t="shared" si="5"/>
        <v>0.41025641025641024</v>
      </c>
      <c r="M13" s="32">
        <v>1</v>
      </c>
      <c r="N13" s="32">
        <v>4</v>
      </c>
      <c r="O13" s="32">
        <f t="shared" si="2"/>
        <v>9.75</v>
      </c>
      <c r="P13" s="25">
        <v>36</v>
      </c>
      <c r="Q13" s="21">
        <v>5</v>
      </c>
      <c r="R13" s="21">
        <v>10</v>
      </c>
      <c r="S13" s="23">
        <f t="shared" si="6"/>
        <v>0.4166666666666667</v>
      </c>
      <c r="T13" s="32">
        <v>1.2</v>
      </c>
      <c r="U13" s="32">
        <v>4</v>
      </c>
      <c r="V13" s="32">
        <f t="shared" si="3"/>
        <v>9</v>
      </c>
      <c r="W13" s="25">
        <v>31</v>
      </c>
      <c r="X13" s="21">
        <v>12</v>
      </c>
      <c r="Y13" s="21">
        <v>15</v>
      </c>
      <c r="Z13" s="23">
        <f t="shared" si="7"/>
        <v>0.8709677419354839</v>
      </c>
      <c r="AA13" s="29">
        <v>1.2</v>
      </c>
      <c r="AB13" s="29">
        <v>3.5</v>
      </c>
      <c r="AC13" s="16">
        <f t="shared" si="4"/>
        <v>8.857142857142858</v>
      </c>
    </row>
    <row r="14" spans="1:29" ht="12.75">
      <c r="A14" s="3" t="s">
        <v>24</v>
      </c>
      <c r="B14" s="25">
        <v>12</v>
      </c>
      <c r="C14" s="21">
        <v>9</v>
      </c>
      <c r="D14" s="21">
        <v>0</v>
      </c>
      <c r="E14" s="23">
        <f>(C14+D14)/B14</f>
        <v>0.75</v>
      </c>
      <c r="F14" s="32">
        <v>0.75</v>
      </c>
      <c r="G14" s="32">
        <v>7.1</v>
      </c>
      <c r="H14" s="32">
        <f t="shared" si="1"/>
        <v>1.6901408450704227</v>
      </c>
      <c r="I14" s="25">
        <v>18</v>
      </c>
      <c r="J14" s="21">
        <v>12</v>
      </c>
      <c r="K14" s="21">
        <v>6</v>
      </c>
      <c r="L14" s="23">
        <f>(J14+K14)/I14</f>
        <v>1</v>
      </c>
      <c r="M14" s="32">
        <v>0.75</v>
      </c>
      <c r="N14" s="32">
        <v>6</v>
      </c>
      <c r="O14" s="32">
        <f t="shared" si="2"/>
        <v>3</v>
      </c>
      <c r="P14" s="25">
        <v>20</v>
      </c>
      <c r="Q14" s="21">
        <v>9</v>
      </c>
      <c r="R14" s="21">
        <v>6</v>
      </c>
      <c r="S14" s="23">
        <f>(Q14+R14)/P14</f>
        <v>0.75</v>
      </c>
      <c r="T14" s="32">
        <v>0.75</v>
      </c>
      <c r="U14" s="32">
        <v>3.5</v>
      </c>
      <c r="V14" s="32">
        <f t="shared" si="3"/>
        <v>5.714285714285714</v>
      </c>
      <c r="W14" s="25">
        <v>29</v>
      </c>
      <c r="X14" s="21">
        <v>11</v>
      </c>
      <c r="Y14" s="21">
        <v>15</v>
      </c>
      <c r="Z14" s="23">
        <f>(X14+Y14)/W14</f>
        <v>0.896551724137931</v>
      </c>
      <c r="AA14" s="29">
        <v>0.9</v>
      </c>
      <c r="AB14" s="29">
        <v>3.2</v>
      </c>
      <c r="AC14" s="16">
        <f t="shared" si="4"/>
        <v>9.0625</v>
      </c>
    </row>
    <row r="15" spans="1:29" ht="12.75">
      <c r="A15" s="3" t="s">
        <v>4</v>
      </c>
      <c r="B15" s="25">
        <v>16</v>
      </c>
      <c r="C15" s="21">
        <v>3</v>
      </c>
      <c r="D15" s="21">
        <v>0</v>
      </c>
      <c r="E15" s="23">
        <f>(C15+D15)/B15</f>
        <v>0.1875</v>
      </c>
      <c r="F15" s="32">
        <v>0</v>
      </c>
      <c r="G15" s="32">
        <v>3.6</v>
      </c>
      <c r="H15" s="32">
        <f t="shared" si="1"/>
        <v>4.444444444444445</v>
      </c>
      <c r="I15" s="25">
        <v>22</v>
      </c>
      <c r="J15" s="21">
        <v>6</v>
      </c>
      <c r="K15" s="21">
        <v>7</v>
      </c>
      <c r="L15" s="23">
        <f>(J15+K15)/I15</f>
        <v>0.5909090909090909</v>
      </c>
      <c r="M15" s="32">
        <v>0.4</v>
      </c>
      <c r="N15" s="32">
        <v>3.5</v>
      </c>
      <c r="O15" s="32">
        <f t="shared" si="2"/>
        <v>6.285714285714286</v>
      </c>
      <c r="P15" s="25">
        <v>18</v>
      </c>
      <c r="Q15" s="21">
        <v>8</v>
      </c>
      <c r="R15" s="21">
        <v>7</v>
      </c>
      <c r="S15" s="23">
        <f>(Q15+R15)/P15</f>
        <v>0.8333333333333334</v>
      </c>
      <c r="T15" s="32">
        <v>0.8</v>
      </c>
      <c r="U15" s="32">
        <v>3.6</v>
      </c>
      <c r="V15" s="32">
        <f t="shared" si="3"/>
        <v>5</v>
      </c>
      <c r="W15" s="25">
        <v>24</v>
      </c>
      <c r="X15" s="21">
        <v>8</v>
      </c>
      <c r="Y15" s="21">
        <v>15</v>
      </c>
      <c r="Z15" s="23">
        <f>(X15+Y15)/W15</f>
        <v>0.9583333333333334</v>
      </c>
      <c r="AA15" s="29">
        <v>0.9</v>
      </c>
      <c r="AB15" s="29">
        <v>2.4</v>
      </c>
      <c r="AC15" s="16">
        <f t="shared" si="4"/>
        <v>10</v>
      </c>
    </row>
    <row r="16" spans="1:29" ht="12.75">
      <c r="A16" s="3" t="s">
        <v>1</v>
      </c>
      <c r="B16" s="25">
        <v>7</v>
      </c>
      <c r="C16" s="21">
        <v>0</v>
      </c>
      <c r="D16" s="21">
        <v>0</v>
      </c>
      <c r="E16" s="23">
        <f>(C16+D16)/B16</f>
        <v>0</v>
      </c>
      <c r="F16" s="32">
        <v>0.75</v>
      </c>
      <c r="G16" s="32">
        <v>5.3</v>
      </c>
      <c r="H16" s="32">
        <f t="shared" si="1"/>
        <v>1.3207547169811322</v>
      </c>
      <c r="I16" s="25">
        <v>9</v>
      </c>
      <c r="J16" s="21">
        <v>3</v>
      </c>
      <c r="K16" s="21">
        <v>4</v>
      </c>
      <c r="L16" s="23">
        <f>(J16+K16)/I16</f>
        <v>0.7777777777777778</v>
      </c>
      <c r="M16" s="32">
        <v>0.75</v>
      </c>
      <c r="N16" s="32">
        <v>4.5</v>
      </c>
      <c r="O16" s="32">
        <f t="shared" si="2"/>
        <v>2</v>
      </c>
      <c r="P16" s="25">
        <v>12</v>
      </c>
      <c r="Q16" s="21">
        <v>4</v>
      </c>
      <c r="R16" s="21">
        <v>5</v>
      </c>
      <c r="S16" s="23">
        <f>(Q16+R16)/P16</f>
        <v>0.75</v>
      </c>
      <c r="T16" s="32">
        <v>0.75</v>
      </c>
      <c r="U16" s="32">
        <v>5.1</v>
      </c>
      <c r="V16" s="32">
        <f t="shared" si="3"/>
        <v>2.3529411764705883</v>
      </c>
      <c r="W16" s="25">
        <v>19</v>
      </c>
      <c r="X16" s="21">
        <v>6</v>
      </c>
      <c r="Y16" s="21">
        <v>8</v>
      </c>
      <c r="Z16" s="23">
        <f>(X16+Y16)/W16</f>
        <v>0.7368421052631579</v>
      </c>
      <c r="AA16" s="29">
        <v>0.9</v>
      </c>
      <c r="AB16" s="29">
        <v>3.5</v>
      </c>
      <c r="AC16" s="16">
        <f t="shared" si="4"/>
        <v>5.428571428571429</v>
      </c>
    </row>
    <row r="17" spans="2:29" ht="12.75">
      <c r="B17" s="9">
        <f>SUM(B3:B16)</f>
        <v>377</v>
      </c>
      <c r="C17" s="4">
        <f>SUM(C3:C16)</f>
        <v>47</v>
      </c>
      <c r="D17" s="4">
        <f>SUM(D3:D16)</f>
        <v>19</v>
      </c>
      <c r="E17" s="5"/>
      <c r="F17" s="30">
        <f>AVERAGE(F3:F16)</f>
        <v>0.7071428571428571</v>
      </c>
      <c r="G17" s="30"/>
      <c r="H17" s="30">
        <f>AVERAGE(H3:H16)</f>
        <v>6.985370381881523</v>
      </c>
      <c r="I17" s="9">
        <f>SUM(I3:I16)</f>
        <v>421</v>
      </c>
      <c r="J17" s="4">
        <f>SUM(J3:J16)</f>
        <v>123</v>
      </c>
      <c r="K17" s="4">
        <f>SUM(K3:K16)</f>
        <v>84</v>
      </c>
      <c r="L17" s="5"/>
      <c r="M17" s="30">
        <f>AVERAGE(M3:M16)</f>
        <v>0.7857142857142857</v>
      </c>
      <c r="N17" s="30"/>
      <c r="O17" s="30">
        <f>AVERAGE(O3:O16)</f>
        <v>6.999018838304552</v>
      </c>
      <c r="P17" s="9">
        <f>SUM(P3:P16)</f>
        <v>380</v>
      </c>
      <c r="Q17" s="4">
        <f>SUM(Q3:Q16)</f>
        <v>127</v>
      </c>
      <c r="R17" s="4">
        <f>SUM(R3:R16)</f>
        <v>103</v>
      </c>
      <c r="S17" s="5"/>
      <c r="T17" s="30">
        <f>AVERAGE(T3:T16)</f>
        <v>0.8964285714285715</v>
      </c>
      <c r="U17" s="30"/>
      <c r="V17" s="30">
        <f>AVERAGE(V3:V16)</f>
        <v>6.116454157420544</v>
      </c>
      <c r="W17" s="9">
        <f>SUM(W3:W16)</f>
        <v>409</v>
      </c>
      <c r="X17" s="4">
        <f>SUM(X3:X16)</f>
        <v>148</v>
      </c>
      <c r="Y17" s="4">
        <f>SUM(Y3:Y16)</f>
        <v>194</v>
      </c>
      <c r="Z17" s="5"/>
      <c r="AA17" s="30">
        <f>AVERAGE(AA3:AA16)</f>
        <v>1.0214285714285714</v>
      </c>
      <c r="AB17" s="30"/>
      <c r="AC17" s="24">
        <f>AVERAGE(AC3:AC16)</f>
        <v>7.731006012473783</v>
      </c>
    </row>
    <row r="18" spans="2:29" ht="13.5" thickBot="1">
      <c r="B18" s="17">
        <f>AVERAGE(B3:B16)</f>
        <v>26.928571428571427</v>
      </c>
      <c r="C18" s="10">
        <f>C17/B17</f>
        <v>0.1246684350132626</v>
      </c>
      <c r="D18" s="10">
        <f>D17/B17</f>
        <v>0.050397877984084884</v>
      </c>
      <c r="E18" s="10">
        <f>(C17+D17)/B17</f>
        <v>0.17506631299734748</v>
      </c>
      <c r="F18" s="20">
        <f>SUM(F3:F16)/45</f>
        <v>0.21999999999999997</v>
      </c>
      <c r="G18" s="34">
        <f>AVERAGE(G3:G16)</f>
        <v>4.495384615384616</v>
      </c>
      <c r="H18" s="33">
        <f>B17/(SUM(G3:G16)*14)</f>
        <v>0.46079006551285806</v>
      </c>
      <c r="I18" s="17">
        <f>AVERAGE(I3:I16)</f>
        <v>30.071428571428573</v>
      </c>
      <c r="J18" s="10">
        <f>J17/I17</f>
        <v>0.2921615201900237</v>
      </c>
      <c r="K18" s="10">
        <f>K17/I17</f>
        <v>0.1995249406175772</v>
      </c>
      <c r="L18" s="10">
        <f>(J17+K17)/I17</f>
        <v>0.4916864608076009</v>
      </c>
      <c r="M18" s="20">
        <f>SUM(M3:M16)/45</f>
        <v>0.24444444444444444</v>
      </c>
      <c r="N18" s="34">
        <f>AVERAGE(N3:N16)</f>
        <v>4.538461538461538</v>
      </c>
      <c r="O18" s="33">
        <f>I17/(SUM(N3:N16)*14)</f>
        <v>0.5096852300242131</v>
      </c>
      <c r="P18" s="17">
        <f>AVERAGE(P3:P16)</f>
        <v>27.142857142857142</v>
      </c>
      <c r="Q18" s="10">
        <f>Q17/P17</f>
        <v>0.33421052631578946</v>
      </c>
      <c r="R18" s="10">
        <f>R17/P17</f>
        <v>0.2710526315789474</v>
      </c>
      <c r="S18" s="10">
        <f>(Q17+R17)/P17</f>
        <v>0.6052631578947368</v>
      </c>
      <c r="T18" s="20">
        <f>SUM(T3:T16)/45</f>
        <v>0.2788888888888889</v>
      </c>
      <c r="U18" s="34">
        <f>AVERAGE(U3:U16)</f>
        <v>4.3076923076923075</v>
      </c>
      <c r="V18" s="33">
        <f>P17/(SUM(U3:U16)*14)</f>
        <v>0.4846938775510204</v>
      </c>
      <c r="W18" s="17">
        <f>AVERAGE(W3:W16)</f>
        <v>29.214285714285715</v>
      </c>
      <c r="X18" s="10">
        <f>X17/W17</f>
        <v>0.36185819070904646</v>
      </c>
      <c r="Y18" s="10">
        <f>Y17/W17</f>
        <v>0.4743276283618582</v>
      </c>
      <c r="Z18" s="10">
        <f>(X17+Y17)/W17</f>
        <v>0.8361858190709046</v>
      </c>
      <c r="AA18" s="20">
        <f>SUM(AA3:AA16)/45</f>
        <v>0.31777777777777777</v>
      </c>
      <c r="AB18" s="34">
        <f>AVERAGE(AB3:AB16)</f>
        <v>3.6423076923076922</v>
      </c>
      <c r="AC18" s="37">
        <f>W17/(SUM(AB3:AB16)*14)</f>
        <v>0.6169859707346508</v>
      </c>
    </row>
    <row r="20" spans="2:13" ht="12.75">
      <c r="B20" s="12">
        <v>36373</v>
      </c>
      <c r="C20" s="12">
        <f>B20+7</f>
        <v>36380</v>
      </c>
      <c r="D20" s="12">
        <f>C20+7</f>
        <v>36387</v>
      </c>
      <c r="E20" s="12">
        <f>D20+7</f>
        <v>36394</v>
      </c>
      <c r="F20" s="12">
        <f>E20+7</f>
        <v>36401</v>
      </c>
      <c r="G20" s="12">
        <f>D20+7</f>
        <v>36394</v>
      </c>
      <c r="H20" s="12">
        <f>G20+7</f>
        <v>36401</v>
      </c>
      <c r="I20" s="12">
        <f>H20+7</f>
        <v>36408</v>
      </c>
      <c r="J20" s="12">
        <f>I20+7</f>
        <v>36415</v>
      </c>
      <c r="K20" s="12">
        <f>J20+7</f>
        <v>36422</v>
      </c>
      <c r="L20" s="12"/>
      <c r="M20" s="12"/>
    </row>
    <row r="21" spans="1:7" s="13" customFormat="1" ht="12.75">
      <c r="A21" s="14" t="s">
        <v>16</v>
      </c>
      <c r="B21" s="18">
        <f>B18</f>
        <v>26.928571428571427</v>
      </c>
      <c r="C21" s="22">
        <f>I18</f>
        <v>30.071428571428573</v>
      </c>
      <c r="D21" s="22">
        <f>P18</f>
        <v>27.142857142857142</v>
      </c>
      <c r="E21" s="22">
        <f>W18</f>
        <v>29.214285714285715</v>
      </c>
      <c r="F21" s="22"/>
      <c r="G21" s="22"/>
    </row>
    <row r="22" spans="1:7" ht="12.75">
      <c r="A22" s="2" t="s">
        <v>12</v>
      </c>
      <c r="B22" s="11">
        <f>C18</f>
        <v>0.1246684350132626</v>
      </c>
      <c r="C22" s="11">
        <f>J18</f>
        <v>0.2921615201900237</v>
      </c>
      <c r="D22" s="11">
        <f>Q18</f>
        <v>0.33421052631578946</v>
      </c>
      <c r="E22" s="11">
        <f>X18</f>
        <v>0.36185819070904646</v>
      </c>
      <c r="F22" s="11"/>
      <c r="G22" s="27"/>
    </row>
    <row r="23" spans="1:7" ht="12.75">
      <c r="A23" s="2" t="s">
        <v>13</v>
      </c>
      <c r="B23" s="11">
        <f>D18</f>
        <v>0.050397877984084884</v>
      </c>
      <c r="C23" s="11">
        <f>K18</f>
        <v>0.1995249406175772</v>
      </c>
      <c r="D23" s="11">
        <f>R18</f>
        <v>0.2710526315789474</v>
      </c>
      <c r="E23" s="11">
        <f>Y18</f>
        <v>0.4743276283618582</v>
      </c>
      <c r="F23" s="11"/>
      <c r="G23" s="27"/>
    </row>
    <row r="24" spans="1:7" ht="12.75">
      <c r="A24" s="2" t="s">
        <v>11</v>
      </c>
      <c r="B24" s="11">
        <f>E18</f>
        <v>0.17506631299734748</v>
      </c>
      <c r="C24" s="11">
        <f>L18</f>
        <v>0.4916864608076009</v>
      </c>
      <c r="D24" s="11">
        <f>S18</f>
        <v>0.6052631578947368</v>
      </c>
      <c r="E24" s="11">
        <f>Z18</f>
        <v>0.8361858190709046</v>
      </c>
      <c r="F24" s="11"/>
      <c r="G24" s="27"/>
    </row>
    <row r="25" spans="1:7" ht="12.75">
      <c r="A25" s="2" t="s">
        <v>17</v>
      </c>
      <c r="B25" s="11">
        <f>F18</f>
        <v>0.21999999999999997</v>
      </c>
      <c r="C25" s="11">
        <f>M18</f>
        <v>0.24444444444444444</v>
      </c>
      <c r="D25" s="11">
        <f>T18</f>
        <v>0.2788888888888889</v>
      </c>
      <c r="E25" s="11">
        <f>AA18</f>
        <v>0.31777777777777777</v>
      </c>
      <c r="F25" s="11"/>
      <c r="G25" s="27"/>
    </row>
    <row r="26" spans="1:7" ht="12.75">
      <c r="A26" s="2" t="s">
        <v>25</v>
      </c>
      <c r="B26" s="35">
        <f>G18</f>
        <v>4.495384615384616</v>
      </c>
      <c r="C26" s="35">
        <f>N18</f>
        <v>4.538461538461538</v>
      </c>
      <c r="D26" s="35">
        <f>U18</f>
        <v>4.3076923076923075</v>
      </c>
      <c r="E26" s="35">
        <f>AB18</f>
        <v>3.6423076923076922</v>
      </c>
      <c r="F26" s="35"/>
      <c r="G26" s="36"/>
    </row>
    <row r="27" spans="1:7" ht="12.75">
      <c r="A27" s="2" t="s">
        <v>26</v>
      </c>
      <c r="B27" s="35">
        <f>H18*10</f>
        <v>4.607900655128581</v>
      </c>
      <c r="C27" s="35">
        <f>O18*10</f>
        <v>5.096852300242131</v>
      </c>
      <c r="D27" s="35">
        <f>V18*10</f>
        <v>4.846938775510204</v>
      </c>
      <c r="E27" s="35">
        <f>AC18*10</f>
        <v>6.169859707346507</v>
      </c>
      <c r="F27" s="35"/>
      <c r="G27" s="36"/>
    </row>
  </sheetData>
  <printOptions/>
  <pageMargins left="0.75" right="0.75" top="1" bottom="1" header="0.5" footer="0.5"/>
  <pageSetup fitToHeight="1" fitToWidth="1" horizontalDpi="600" verticalDpi="600" orientation="landscape" scale="6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G17" sqref="G17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OutSights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Gene Bellinger</dc:creator>
  <cp:keywords/>
  <dc:description>Benefactors - 10 accesses (Sponsor + $20k)
--- Microsoft
--- HP
--- Nortel
--- Tandem
Sponsors - 4 accesses ($20k)
Participants - 2 access ($10k + $4k/grp)
Associates - 1 access ($?)</dc:description>
  <cp:lastModifiedBy>Gene Bellinger</cp:lastModifiedBy>
  <cp:lastPrinted>1999-09-15T20:45:25Z</cp:lastPrinted>
  <dcterms:created xsi:type="dcterms:W3CDTF">1997-11-09T18:12:58Z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